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RESPALDO\DISCO D\AÑO 2020 EPA\PLANES\PLAN PAAC 2020\Modificación PAAC 2020\"/>
    </mc:Choice>
  </mc:AlternateContent>
  <bookViews>
    <workbookView xWindow="0" yWindow="0" windowWidth="28800" windowHeight="11235" tabRatio="865"/>
  </bookViews>
  <sheets>
    <sheet name="Mapa de riesgos Corrupción" sheetId="8" r:id="rId1"/>
    <sheet name="1.Gestión  riesgo de corrupción" sheetId="1" r:id="rId2"/>
    <sheet name="2. Racionalización de Trámites" sheetId="2" r:id="rId3"/>
    <sheet name="3. Rendición de Cuentas" sheetId="3" r:id="rId4"/>
    <sheet name="4. Mec para Mej la Ate al Ciud" sheetId="4" r:id="rId5"/>
    <sheet name="5. Transparenciaacceso a la inf" sheetId="5" r:id="rId6"/>
    <sheet name="6. Iniciativas Adicionales" sheetId="9" r:id="rId7"/>
  </sheets>
  <definedNames>
    <definedName name="_xlnm._FilterDatabase" localSheetId="1" hidden="1">'1.Gestión  riesgo de corrupción'!$A$5:$L$5</definedName>
    <definedName name="_xlnm._FilterDatabase" localSheetId="4" hidden="1">'4. Mec para Mej la Ate al Ciud'!$A$5:$L$5</definedName>
    <definedName name="_xlnm._FilterDatabase" localSheetId="0" hidden="1">'Mapa de riesgos Corrupción'!$A$1:$AS$14</definedName>
  </definedNames>
  <calcPr calcId="152511"/>
</workbook>
</file>

<file path=xl/calcChain.xml><?xml version="1.0" encoding="utf-8"?>
<calcChain xmlns="http://schemas.openxmlformats.org/spreadsheetml/2006/main">
  <c r="AF14" i="8" l="1"/>
  <c r="AD14" i="8"/>
  <c r="Y14" i="8"/>
  <c r="W14" i="8"/>
  <c r="U14" i="8"/>
  <c r="S14" i="8"/>
  <c r="Q14" i="8"/>
  <c r="O14" i="8"/>
  <c r="M14" i="8"/>
  <c r="AD13" i="8"/>
  <c r="Y13" i="8"/>
  <c r="W13" i="8"/>
  <c r="U13" i="8"/>
  <c r="S13" i="8"/>
  <c r="Q13" i="8"/>
  <c r="O13" i="8"/>
  <c r="M13" i="8"/>
  <c r="AD12" i="8"/>
  <c r="Y12" i="8"/>
  <c r="W12" i="8"/>
  <c r="U12" i="8"/>
  <c r="S12" i="8"/>
  <c r="Q12" i="8"/>
  <c r="O12" i="8"/>
  <c r="M12" i="8"/>
  <c r="AD11" i="8"/>
  <c r="Y11" i="8"/>
  <c r="W11" i="8"/>
  <c r="U11" i="8"/>
  <c r="S11" i="8"/>
  <c r="Q11" i="8"/>
  <c r="O11" i="8"/>
  <c r="M11" i="8"/>
  <c r="AD10" i="8"/>
  <c r="Y10" i="8"/>
  <c r="W10" i="8"/>
  <c r="U10" i="8"/>
  <c r="S10" i="8"/>
  <c r="Q10" i="8"/>
  <c r="O10" i="8"/>
  <c r="M10" i="8"/>
  <c r="AF9" i="8"/>
  <c r="AD9" i="8"/>
  <c r="Y9" i="8"/>
  <c r="W9" i="8"/>
  <c r="U9" i="8"/>
  <c r="S9" i="8"/>
  <c r="Q9" i="8"/>
  <c r="O9" i="8"/>
  <c r="M9" i="8"/>
  <c r="Z9" i="8" s="1"/>
  <c r="AF8" i="8"/>
  <c r="AD8" i="8"/>
  <c r="Y8" i="8"/>
  <c r="W8" i="8"/>
  <c r="U8" i="8"/>
  <c r="S8" i="8"/>
  <c r="Q8" i="8"/>
  <c r="O8" i="8"/>
  <c r="M8" i="8"/>
  <c r="AD7" i="8"/>
  <c r="Y7" i="8"/>
  <c r="W7" i="8"/>
  <c r="U7" i="8"/>
  <c r="S7" i="8"/>
  <c r="Q7" i="8"/>
  <c r="O7" i="8"/>
  <c r="M7" i="8"/>
  <c r="AD6" i="8"/>
  <c r="Y6" i="8"/>
  <c r="W6" i="8"/>
  <c r="U6" i="8"/>
  <c r="S6" i="8"/>
  <c r="Q6" i="8"/>
  <c r="O6" i="8"/>
  <c r="M6" i="8"/>
  <c r="AD5" i="8"/>
  <c r="Y5" i="8"/>
  <c r="W5" i="8"/>
  <c r="U5" i="8"/>
  <c r="S5" i="8"/>
  <c r="Q5" i="8"/>
  <c r="O5" i="8"/>
  <c r="M5" i="8"/>
  <c r="AE4" i="8"/>
  <c r="AD4" i="8"/>
  <c r="Y4" i="8"/>
  <c r="W4" i="8"/>
  <c r="U4" i="8"/>
  <c r="S4" i="8"/>
  <c r="Q4" i="8"/>
  <c r="O4" i="8"/>
  <c r="M4" i="8"/>
  <c r="AF3" i="8"/>
  <c r="AD3" i="8"/>
  <c r="Y3" i="8"/>
  <c r="W3" i="8"/>
  <c r="U3" i="8"/>
  <c r="S3" i="8"/>
  <c r="Q3" i="8"/>
  <c r="O3" i="8"/>
  <c r="M3" i="8"/>
  <c r="Z14" i="8" l="1"/>
  <c r="Z11" i="8"/>
  <c r="Z3" i="8"/>
  <c r="Z4" i="8"/>
  <c r="Z6" i="8"/>
  <c r="Z7" i="8"/>
  <c r="Z8" i="8"/>
  <c r="Z5" i="8"/>
  <c r="Z10" i="8"/>
  <c r="Z12" i="8"/>
  <c r="Z13" i="8"/>
</calcChain>
</file>

<file path=xl/comments1.xml><?xml version="1.0" encoding="utf-8"?>
<comments xmlns="http://schemas.openxmlformats.org/spreadsheetml/2006/main">
  <authors>
    <author>Elcy del Carmen Montoya Perez</author>
    <author>Gloria Cecilia Gutierrez Zapata</author>
    <author>Olga Lucia Llanos Orozco</author>
    <author>Gabriel Jaime Puerta Cárdenas</author>
    <author>Gloria Patricia Serrano Restrepo</author>
  </authors>
  <commentList>
    <comment ref="B1" authorId="0" shapeId="0">
      <text>
        <r>
          <rPr>
            <sz val="9"/>
            <color indexed="81"/>
            <rFont val="Tahoma"/>
            <family val="2"/>
          </rPr>
          <t>Se escribe el nombre del proceso tal como aparece en la caracterización del proceso en herramienta Isolución</t>
        </r>
      </text>
    </comment>
    <comment ref="C1" authorId="1" shapeId="0">
      <text>
        <r>
          <rPr>
            <sz val="9"/>
            <color indexed="81"/>
            <rFont val="Arial"/>
            <family val="2"/>
          </rPr>
          <t xml:space="preserve">Evitar iniciar con palabras negativas
como: “No…”, “Que no…”, o con
palabras que denoten un factor
de riesgo (causa) tales como:
“ausencia de”, “falta de”, “poco(a)”,
“escaso(a)”, “insuficiente”, “deficiente”,
“debilidades en…”
Ejemplo:
“Inoportunidad en la adquisición
de los bienes y servicios requeridos
por la entidad”.
</t>
        </r>
      </text>
    </comment>
    <comment ref="D1" authorId="0" shapeId="0">
      <text>
        <r>
          <rPr>
            <sz val="9"/>
            <color indexed="81"/>
            <rFont val="Arial"/>
            <family val="2"/>
          </rPr>
          <t>Según lista desplegable, y definir según descripción de las tipología.</t>
        </r>
      </text>
    </comment>
    <comment ref="E1" authorId="0" shapeId="0">
      <text>
        <r>
          <rPr>
            <sz val="9"/>
            <color rgb="FF000000"/>
            <rFont val="Arial"/>
            <family val="2"/>
          </rPr>
          <t xml:space="preserve">Las preguntas claves para la identificación del riesgo permiten determinar:
¿QUÉ PUEDE SUCEDER? Identificar la afectación del cumplimiento del
objetivo estratégico o del proceso según sea el caso.
¿CÓMO PUEDE SUCEDER? Establecer las causas a partir de los factores
determinados en el contexto.
¿CUÁNDO PUEDE SUCEDER? Determinar de acuerdo con el desarrollo
del proceso.
¿QUÉ CONSECUENCIAS TENDRÍA SU MATERIALIZACIÓN? Determinar los
posibles efectos por la materialización del riesgo.
La estructura de la descripción del riesgos debe ser:
Riesgo+Cuasas+Consecuencia
</t>
        </r>
      </text>
    </comment>
    <comment ref="F1" authorId="0" shapeId="0">
      <text>
        <r>
          <rPr>
            <b/>
            <u/>
            <sz val="9"/>
            <color indexed="81"/>
            <rFont val="Arial"/>
            <family val="2"/>
          </rPr>
          <t xml:space="preserve">Causas del riesgo </t>
        </r>
        <r>
          <rPr>
            <sz val="9"/>
            <color indexed="81"/>
            <rFont val="Arial"/>
            <family val="2"/>
          </rPr>
          <t xml:space="preserve">
</t>
        </r>
        <r>
          <rPr>
            <u/>
            <sz val="9"/>
            <color indexed="81"/>
            <rFont val="Arial"/>
            <family val="2"/>
          </rPr>
          <t xml:space="preserve">La causa </t>
        </r>
        <r>
          <rPr>
            <sz val="9"/>
            <color indexed="81"/>
            <rFont val="Arial"/>
            <family val="2"/>
          </rPr>
          <t xml:space="preserve">Son los Medios, circunstancias, situaciones o agentes generadores del riesgo.  Son uno de los aspectos a eliminar o mitigar para que el riesgo no se materialice; esto se logra mediante la definición de controles efectivos. 
I M P O R TA N T E
* Para cada causa debe existir un control.
* Las causas se deben trabajar de manera separada (no
se deben combinar en una misma columna o renglón).
* Un control puede ser tan eficiente que me ayude
a mitigar varias causas, en estos casos se repite
el control, asociado de manera independiente a la
causa específica.
 (causa) pueden ser 
:
“ausencia de”, “falta de”, “poco(a)”,
“escaso(a)”, “insuficiente”, “deficiente”,
“debilidades en…”
</t>
        </r>
      </text>
    </comment>
    <comment ref="G1" authorId="0" shapeId="0">
      <text>
        <r>
          <rPr>
            <b/>
            <u/>
            <sz val="9"/>
            <color indexed="81"/>
            <rFont val="Arial"/>
            <family val="2"/>
          </rPr>
          <t>Consecuencia: 
Lo que podría ocasionar…(Efecto)</t>
        </r>
        <r>
          <rPr>
            <sz val="9"/>
            <color indexed="81"/>
            <rFont val="Arial"/>
            <family val="2"/>
          </rPr>
          <t xml:space="preserve">
Efectos generados por la ocurrencia de un riesgo que afecta los objetivos o un proceso de la entidad. Pueden ser entre otros, una pérdida, un daño, un perjuicio, un detrimento.</t>
        </r>
      </text>
    </comment>
    <comment ref="K1" authorId="0" shapeId="0">
      <text>
        <r>
          <rPr>
            <sz val="14"/>
            <color indexed="81"/>
            <rFont val="Arial"/>
            <family val="2"/>
          </rPr>
          <t>Acción o actividad definida para mitigar las causas de los riesgos.
la redacción de los controles debe contener:
en este campo se debe consolidar lo siguiente:
1. Responsable.
2. Periodicidad.
3. Propósito del control.
4. Como se realiza la actividad del control.
5. que pasa con las observaciones o desviaciones resultantes de ejecutar la actividad del control.
6. Evidencia de la ejecución del control.
I M P O R TA N T E
* Para cada causa debe existir un control.
* Un control puede ser tan eficiente que me ayude
a mitigar varias causas, en estos casos se repite
el control, asociado de manera independiente a la
causa específica.</t>
        </r>
      </text>
    </comment>
    <comment ref="AM1" authorId="2" shapeId="0">
      <text>
        <r>
          <rPr>
            <b/>
            <sz val="14"/>
            <color rgb="FF000000"/>
            <rFont val="Arial"/>
            <family val="2"/>
          </rPr>
          <t xml:space="preserve">Clasificación de las actividades de control:
1. Preventivos: </t>
        </r>
        <r>
          <rPr>
            <sz val="14"/>
            <color rgb="FF000000"/>
            <rFont val="Arial"/>
            <family val="2"/>
          </rPr>
          <t>Controles diseñados para evitar que se materialice el riesgo.</t>
        </r>
        <r>
          <rPr>
            <b/>
            <sz val="14"/>
            <color rgb="FF000000"/>
            <rFont val="Arial"/>
            <family val="2"/>
          </rPr>
          <t xml:space="preserve">
2. Detectivos: </t>
        </r>
        <r>
          <rPr>
            <sz val="14"/>
            <color rgb="FF000000"/>
            <rFont val="Arial"/>
            <family val="2"/>
          </rPr>
          <t xml:space="preserve">Buscan identificar un evento o resultado no previsto después que se haya producido.
</t>
        </r>
      </text>
    </comment>
    <comment ref="H2" authorId="1" shapeId="0">
      <text>
        <r>
          <rPr>
            <sz val="9"/>
            <color indexed="81"/>
            <rFont val="Arial"/>
            <family val="2"/>
          </rPr>
          <t>Probabilidad
Se analiza qué tan posible es que ocurra el riesgo, se expresa en términos de frecuencia, donde frecuencia implica analizar el número de eventos en un periodo determinado, se trata de hechos que se han materializado o se cuenta con un historial de situaciones o eventos asociados al riesgo.
esta probabilidad es inherente, es decir, es la probabilidad antes de la aplicación de controles.</t>
        </r>
        <r>
          <rPr>
            <sz val="14"/>
            <color indexed="81"/>
            <rFont val="Arial"/>
            <family val="2"/>
          </rPr>
          <t xml:space="preserve">
</t>
        </r>
      </text>
    </comment>
    <comment ref="I2" authorId="1" shapeId="0">
      <text>
        <r>
          <rPr>
            <sz val="9"/>
            <color indexed="81"/>
            <rFont val="Arial"/>
            <family val="2"/>
          </rPr>
          <t>Es la evaluación de la consecuencia o el efecto, si el riesgo se llegara a materializar. Estés impacto es el inherente, es decir, antes de la aplicación de controles.
Revisar los criterios para calificar el impacto, los cuales se encuentran en la pestaña de "Conceptos".
El direccionador o líder del proceso, podrá ajustar el impacto de acuerdo a la complejidad y naturaleza del mismo.</t>
        </r>
      </text>
    </comment>
    <comment ref="AA2" authorId="2" shapeId="0">
      <text>
        <r>
          <rPr>
            <b/>
            <sz val="11"/>
            <color rgb="FF000000"/>
            <rFont val="Tahoma"/>
            <family val="2"/>
          </rPr>
          <t xml:space="preserve">Calificación del Diseño
Fuerte = </t>
        </r>
        <r>
          <rPr>
            <sz val="11"/>
            <color rgb="FF000000"/>
            <rFont val="Tahoma"/>
            <family val="2"/>
          </rPr>
          <t xml:space="preserve">Calificación entre 96 y 100.
</t>
        </r>
        <r>
          <rPr>
            <b/>
            <sz val="11"/>
            <color rgb="FF000000"/>
            <rFont val="Tahoma"/>
            <family val="2"/>
          </rPr>
          <t>Moderado</t>
        </r>
        <r>
          <rPr>
            <sz val="11"/>
            <color rgb="FF000000"/>
            <rFont val="Tahoma"/>
            <family val="2"/>
          </rPr>
          <t xml:space="preserve"> = Calificación entre 86 y 95.
</t>
        </r>
        <r>
          <rPr>
            <b/>
            <sz val="11"/>
            <color rgb="FF000000"/>
            <rFont val="Tahoma"/>
            <family val="2"/>
          </rPr>
          <t>Débil</t>
        </r>
        <r>
          <rPr>
            <sz val="11"/>
            <color rgb="FF000000"/>
            <rFont val="Tahoma"/>
            <family val="2"/>
          </rPr>
          <t xml:space="preserve"> = Calificación entre 0 y 85.
campo calculado automáticamente.</t>
        </r>
      </text>
    </comment>
    <comment ref="AB2" authorId="2" shapeId="0">
      <text>
        <r>
          <rPr>
            <b/>
            <sz val="11"/>
            <color rgb="FF000000"/>
            <rFont val="Tahoma"/>
            <family val="2"/>
          </rPr>
          <t xml:space="preserve">Calificación de la Ejecución.
</t>
        </r>
        <r>
          <rPr>
            <sz val="11"/>
            <color rgb="FF000000"/>
            <rFont val="Tahoma"/>
            <family val="2"/>
          </rPr>
          <t>Seleccionar de la lista:</t>
        </r>
        <r>
          <rPr>
            <b/>
            <sz val="11"/>
            <color rgb="FF000000"/>
            <rFont val="Tahoma"/>
            <family val="2"/>
          </rPr>
          <t xml:space="preserve">
Fuerte = </t>
        </r>
        <r>
          <rPr>
            <sz val="11"/>
            <color rgb="FF000000"/>
            <rFont val="Tahoma"/>
            <family val="2"/>
          </rPr>
          <t>El control se ejecuta de manera consistente por parte del responsable.</t>
        </r>
        <r>
          <rPr>
            <b/>
            <sz val="11"/>
            <color rgb="FF000000"/>
            <rFont val="Tahoma"/>
            <family val="2"/>
          </rPr>
          <t xml:space="preserve">
</t>
        </r>
        <r>
          <rPr>
            <sz val="11"/>
            <color rgb="FF000000"/>
            <rFont val="Tahoma"/>
            <family val="2"/>
          </rPr>
          <t xml:space="preserve">
</t>
        </r>
        <r>
          <rPr>
            <b/>
            <sz val="11"/>
            <color rgb="FF000000"/>
            <rFont val="Tahoma"/>
            <family val="2"/>
          </rPr>
          <t>Moderado</t>
        </r>
        <r>
          <rPr>
            <sz val="11"/>
            <color rgb="FF000000"/>
            <rFont val="Tahoma"/>
            <family val="2"/>
          </rPr>
          <t xml:space="preserve"> = El control se ejecuta algunas veces por parte del responsable.
</t>
        </r>
        <r>
          <rPr>
            <b/>
            <sz val="11"/>
            <color rgb="FF000000"/>
            <rFont val="Tahoma"/>
            <family val="2"/>
          </rPr>
          <t>Débil</t>
        </r>
        <r>
          <rPr>
            <sz val="11"/>
            <color rgb="FF000000"/>
            <rFont val="Tahoma"/>
            <family val="2"/>
          </rPr>
          <t xml:space="preserve"> = El control no se ejecuta por parte del responsable.
</t>
        </r>
      </text>
    </comment>
    <comment ref="AC2" authorId="1" shapeId="0">
      <text>
        <r>
          <rPr>
            <b/>
            <sz val="9"/>
            <color indexed="81"/>
            <rFont val="Tahoma"/>
            <family val="2"/>
          </rPr>
          <t>Solidez Individual del Control</t>
        </r>
        <r>
          <rPr>
            <sz val="9"/>
            <color indexed="81"/>
            <rFont val="Tahoma"/>
            <family val="2"/>
          </rPr>
          <t xml:space="preserve">
Fuerte + Fuerte = Fuerte
Fuerte + Moderado = Moderado
Fuerte + Débil = Débil 
Moderado + Fuerte = Moderado
Moderado + Moderado = Moderado
Moderado + Débil = Débil
Débil + Fuerte = Débil
Débil + Moderado = Débil
Débil + Débil = Débil</t>
        </r>
      </text>
    </comment>
    <comment ref="AD2" authorId="3" shapeId="0">
      <text>
        <r>
          <rPr>
            <b/>
            <sz val="9"/>
            <color indexed="81"/>
            <rFont val="Tahoma"/>
            <family val="2"/>
          </rPr>
          <t>Gabriel Jaime Puerta Cárdenas:</t>
        </r>
        <r>
          <rPr>
            <sz val="9"/>
            <color indexed="81"/>
            <rFont val="Tahoma"/>
            <family val="2"/>
          </rPr>
          <t xml:space="preserve">
</t>
        </r>
        <r>
          <rPr>
            <sz val="10"/>
            <color indexed="81"/>
            <rFont val="Arial"/>
            <family val="2"/>
          </rPr>
          <t xml:space="preserve">F U E R T E : 1 0 0
M O D E R A D O : 5 0
D E B I L : 0
</t>
        </r>
      </text>
    </comment>
    <comment ref="AE2" authorId="4" shapeId="0">
      <text>
        <r>
          <rPr>
            <b/>
            <sz val="9"/>
            <color indexed="81"/>
            <rFont val="Tahoma"/>
            <family val="2"/>
          </rPr>
          <t>La solidez del conjunto de controles se obtiene calculando el promedio aritmético simple de
los controles por cada riesgo.</t>
        </r>
        <r>
          <rPr>
            <sz val="9"/>
            <color indexed="81"/>
            <rFont val="Tahoma"/>
            <family val="2"/>
          </rPr>
          <t xml:space="preserve">
</t>
        </r>
      </text>
    </comment>
    <comment ref="AF2" authorId="4" shapeId="0">
      <text>
        <r>
          <rPr>
            <b/>
            <sz val="9"/>
            <color indexed="81"/>
            <rFont val="Tahoma"/>
            <family val="2"/>
          </rPr>
          <t>Fuerte</t>
        </r>
        <r>
          <rPr>
            <sz val="9"/>
            <color indexed="81"/>
            <rFont val="Tahoma"/>
            <family val="2"/>
          </rPr>
          <t xml:space="preserve">
El promedio de la solidez individual de cada control
al sumarlos y ponderarlos es igual a 100.
</t>
        </r>
        <r>
          <rPr>
            <b/>
            <sz val="9"/>
            <color indexed="81"/>
            <rFont val="Tahoma"/>
            <family val="2"/>
          </rPr>
          <t>Moderado</t>
        </r>
        <r>
          <rPr>
            <sz val="9"/>
            <color indexed="81"/>
            <rFont val="Tahoma"/>
            <family val="2"/>
          </rPr>
          <t xml:space="preserve">
El promedio de la solidez individual de cada control
al sumarlos y ponderarlos está entre 50 y 99.
</t>
        </r>
        <r>
          <rPr>
            <b/>
            <sz val="9"/>
            <color indexed="81"/>
            <rFont val="Tahoma"/>
            <family val="2"/>
          </rPr>
          <t>Débil</t>
        </r>
        <r>
          <rPr>
            <sz val="9"/>
            <color indexed="81"/>
            <rFont val="Tahoma"/>
            <family val="2"/>
          </rPr>
          <t xml:space="preserve">
El promedio de la solidez individual de cada control
al sumarlos y ponderarlos es menor a 50.
</t>
        </r>
      </text>
    </comment>
  </commentList>
</comments>
</file>

<file path=xl/sharedStrings.xml><?xml version="1.0" encoding="utf-8"?>
<sst xmlns="http://schemas.openxmlformats.org/spreadsheetml/2006/main" count="606" uniqueCount="325">
  <si>
    <t>Subcomponente</t>
  </si>
  <si>
    <t>Meta o Producto</t>
  </si>
  <si>
    <t>Responsable</t>
  </si>
  <si>
    <t>Actividades</t>
  </si>
  <si>
    <t>Componente 1: Gestión de Riesgos de Corrupción - Mapa de Riesgos de Corrupción</t>
  </si>
  <si>
    <t>CONTRALORÍA GENERAL DE MEDELLÍN</t>
  </si>
  <si>
    <t>Tipo</t>
  </si>
  <si>
    <t>PLAN DE EJECUCIÓN</t>
  </si>
  <si>
    <t>DATOS TRÁMITES A RACIONALIZAR</t>
  </si>
  <si>
    <t xml:space="preserve"> ACCIONES DE RACIONALIZACIÓN A DESARROLLAR</t>
  </si>
  <si>
    <t>Número</t>
  </si>
  <si>
    <t xml:space="preserve"> Estado</t>
  </si>
  <si>
    <t>Nombre</t>
  </si>
  <si>
    <t>Situación actual</t>
  </si>
  <si>
    <t>Mejora a implementar</t>
  </si>
  <si>
    <t>Tipo
racionalización</t>
  </si>
  <si>
    <t>Fecha final presente vigencia</t>
  </si>
  <si>
    <t>Fecha final racionalización</t>
  </si>
  <si>
    <t>Acciones racionalización</t>
  </si>
  <si>
    <t>Componente 3: Rendición de cuentas</t>
  </si>
  <si>
    <t>Indicador</t>
  </si>
  <si>
    <t>Análisis</t>
  </si>
  <si>
    <t>La Contraloría General de Medellín no tiene trámites a su cargo, hecho confirmado por la Dirección de Control Interno y Racionalización de Trámites del Deparatmento Administrativo de la Función Pública, toda vez que los Organos de Control Fiscal no adelantan trámites y de conformidad a la ley 962 de 2005 como Ente de Control esta exento de publicar en el SUIT.</t>
  </si>
  <si>
    <t>Corresponsable</t>
  </si>
  <si>
    <t>Todas las dependencias</t>
  </si>
  <si>
    <t># informes elaborados / # informes programados</t>
  </si>
  <si>
    <t>Fecha inicial</t>
  </si>
  <si>
    <t>Fecha final</t>
  </si>
  <si>
    <t>​​</t>
  </si>
  <si>
    <t>Subcomponente/procesos</t>
  </si>
  <si>
    <t>2.1</t>
  </si>
  <si>
    <t>1.1</t>
  </si>
  <si>
    <t>Componente 4: Mecanismos para  Mejorar la atención al ciudadano</t>
  </si>
  <si>
    <t>Registro o evidencia
(URL o nombre del documento con su respectiva ubicación)</t>
  </si>
  <si>
    <t>1. Lineamientos Transparencia Activa</t>
  </si>
  <si>
    <t>Componente 2: Racionalización de trámite</t>
  </si>
  <si>
    <t>Componente 5: Transparencia y Acceso a la Información</t>
  </si>
  <si>
    <t>Resultado %</t>
  </si>
  <si>
    <t>CA Participación Ciudadana</t>
  </si>
  <si>
    <t>CA de Participación Ciudadana</t>
  </si>
  <si>
    <t>Oficina Asesora de Planeación</t>
  </si>
  <si>
    <t>OA de Comunicaciones</t>
  </si>
  <si>
    <t>Campaña realizada</t>
  </si>
  <si>
    <t>NA</t>
  </si>
  <si>
    <t>Oficina de Control Interno</t>
  </si>
  <si>
    <t>Verificación de la elaboración, de su visibilización, el seguimiento y el control a las acciones contempladas.</t>
  </si>
  <si>
    <t>3 seguimientos realizados</t>
  </si>
  <si>
    <t>Num</t>
  </si>
  <si>
    <t>Control Fiscal</t>
  </si>
  <si>
    <t xml:space="preserve">Favorecer o perjudicar a terceros </t>
  </si>
  <si>
    <t>Alto</t>
  </si>
  <si>
    <t>Moderado</t>
  </si>
  <si>
    <t>Gestión de Recursos e Infraestructura</t>
  </si>
  <si>
    <t>Favorecer a terceros en el proceso contractual</t>
  </si>
  <si>
    <t>1. Politica de Aministración del Riesgo</t>
  </si>
  <si>
    <t>2. Construcción Mapa de Riesgos de Corrupción</t>
  </si>
  <si>
    <t>3. Consulta y elaboración</t>
  </si>
  <si>
    <t>3.1</t>
  </si>
  <si>
    <t>3.2</t>
  </si>
  <si>
    <t>3.3</t>
  </si>
  <si>
    <t>Plan Anticorrupción y de Atención al Ciudadano y el Mapa de Riesgos de Corrupción, Publicado en la página Web de la Entidad</t>
  </si>
  <si>
    <t>4. Monitoreo y Revisión</t>
  </si>
  <si>
    <t>3.4</t>
  </si>
  <si>
    <t>Plan Anticorrupción y de Atención al Ciudadano y el Mapa de Riesgos de Corrupción consolidado.</t>
  </si>
  <si>
    <t>4.1</t>
  </si>
  <si>
    <t>4.2</t>
  </si>
  <si>
    <t>Plan Anticorrupción y de Atención al Ciudadano 2020</t>
  </si>
  <si>
    <t>Plan Anticorrupción y de Atención al Ciudadano y el Mapa de Riesgos de Corrupción publicado</t>
  </si>
  <si>
    <t>Plan Anticorrupción y de Atención al Ciudadano y el Mapa de Riesgos de Corrupción consolidado</t>
  </si>
  <si>
    <t xml:space="preserve">Evento de rendición de cuentas a la comunidad sobre la gestión de la Entidad.
Informe de Rendición de Cuentas en general
</t>
  </si>
  <si>
    <t>1. Información de calidad y lenguaje comprensible</t>
  </si>
  <si>
    <t>2.Dialogo de doble vía con la ciudadania y sus organizaciones</t>
  </si>
  <si>
    <t>2.2</t>
  </si>
  <si>
    <t>4. valuación y retroalimentación a la gestión Institucional</t>
  </si>
  <si>
    <t>1. Estructura administrativa y direccionamiento estratégico</t>
  </si>
  <si>
    <t>2. Fortalecimiento de los canales de atención</t>
  </si>
  <si>
    <t>Manual de Gerencia de Servicios ajustado</t>
  </si>
  <si>
    <t>3. Talento Humano</t>
  </si>
  <si>
    <t>4. Normativo y procedimental</t>
  </si>
  <si>
    <t>01/15/2020</t>
  </si>
  <si>
    <t>Informe realizado</t>
  </si>
  <si>
    <t>Indicadores definidos y registrado en isolución</t>
  </si>
  <si>
    <t xml:space="preserve">
Realizar 1 campaña institucional sobre la apropiación de la Politica de administración de riesgos</t>
  </si>
  <si>
    <t xml:space="preserve">02/01/2020
05/05/2020
01/09/2020
</t>
  </si>
  <si>
    <t xml:space="preserve">17/01/2020
20/05/2020
15/09/2020
</t>
  </si>
  <si>
    <t xml:space="preserve"> Mapa de riesgos institucionales actualizado</t>
  </si>
  <si>
    <t>Mapa de riesgos actualizado</t>
  </si>
  <si>
    <t>Publicar en la página Web de la Entidad el Plan Anticorrupción y de Atención al Ciudadano y el Mapa de Riesgos de Corrupción, vigencia 2020</t>
  </si>
  <si>
    <t>Elaborar los contenidos para el informe de rendición de la cuenta de la entidad con los resultados de la gestión</t>
  </si>
  <si>
    <t xml:space="preserve">3. Incentivos para motivar la cultura de la rendición </t>
  </si>
  <si>
    <t>Realizar campaña para incentivar a la comunidad y a los servidores públicos para que participen en la rendición de la cuenta de la CGM</t>
  </si>
  <si>
    <t>Realizar encuesta de satisfacción del evento de rendición de cuentas, analizar los resultados y elaborar el informe.</t>
  </si>
  <si>
    <t>Encuesta realizada e Informe de satisfacción de las partes interesadas</t>
  </si>
  <si>
    <t>Encuesta de satisfacción e Informe realizado</t>
  </si>
  <si>
    <t>Efectuar la evaluación del evento de rendición de cuentas</t>
  </si>
  <si>
    <t>Informe de evaluación del evento de rendición de cuentas</t>
  </si>
  <si>
    <t>Funcionarios que atienden directamente a los ciudadanos capacitados</t>
  </si>
  <si>
    <t>Dirección de Gestión del Conocimiento, Capacitación e Investigación.</t>
  </si>
  <si>
    <t>Indución o reinducción institucional sobre el tema de atención a las PQRSD</t>
  </si>
  <si>
    <t>Informe de Evaluación atención al ciudadano</t>
  </si>
  <si>
    <t>Evaluación realizada</t>
  </si>
  <si>
    <t>Politica de privacidad actualizada</t>
  </si>
  <si>
    <t>Oficina Asesora Jurídica</t>
  </si>
  <si>
    <t>5. Relacionamiento con el Ciudadano</t>
  </si>
  <si>
    <t>5.1</t>
  </si>
  <si>
    <t>Informe de resultados de la percepción ciudadano</t>
  </si>
  <si>
    <t>Pagina web actualizada</t>
  </si>
  <si>
    <t>2. Lineamientos de Transparencia Pasiva</t>
  </si>
  <si>
    <t>Tramitar oportunamente las PQRSD que le asignen.</t>
  </si>
  <si>
    <t>PQRSD tramitadas oportunamente / Total PQRSD tramitadas</t>
  </si>
  <si>
    <t>3. Elaboración de los Instrumentos de Gestión de la Información</t>
  </si>
  <si>
    <t>100% PQRSD Tramitadas dentro de los términos legales</t>
  </si>
  <si>
    <t>Pagina web actualizada sección ‘Transparencia y acceso a la información pública’</t>
  </si>
  <si>
    <t>Rendir cuentas a la comunidad para informar los temas, aspectos y contenidos relevantes del resultado de la gestión de la entidad.</t>
  </si>
  <si>
    <t>Gestión Estratégica</t>
  </si>
  <si>
    <t>Indebida defensa jurídica</t>
  </si>
  <si>
    <t>Riesgos de corrupción</t>
  </si>
  <si>
    <t>Indebida defensa jurídica, originada en actos de corrupción, que ostentan la categoría de delitos como  sobornos, dadivas, intereses personales en favorecimiento de terceros, que pueden ocasionar Investigaciones fiscales, disciplinarias y penales.</t>
  </si>
  <si>
    <t>Falta de ética del servidor, soborno, dadivas, interés en favorecer a terceros, intereses personales, política partidista, presión indebida de terceros</t>
  </si>
  <si>
    <t>Investigaciones fiscales, disciplinarias y penales.
Daño patrimonial
Pérdida de credibilidad</t>
  </si>
  <si>
    <t>Probable</t>
  </si>
  <si>
    <t>Mayor</t>
  </si>
  <si>
    <t>El jefe de la Oficina Asesora de Jurídica, cada que se genera una providencia judicial, verifica las providencias emitidas por los jueces, mediante la revisión de la argumentación y decisión jurídica. En el caso de encontrar inconsistencia solicita al abogado modificar la argumentación
Evidencia:  Providencia</t>
  </si>
  <si>
    <t>Asignado</t>
  </si>
  <si>
    <t>Adecuado</t>
  </si>
  <si>
    <t>Oportuna</t>
  </si>
  <si>
    <t>Prevenir</t>
  </si>
  <si>
    <t>Confiable</t>
  </si>
  <si>
    <t>Se investigan y resuelven oportunamente</t>
  </si>
  <si>
    <t>Completa</t>
  </si>
  <si>
    <t>Fuerte</t>
  </si>
  <si>
    <t>Improbable</t>
  </si>
  <si>
    <t>Reducir el riesgo</t>
  </si>
  <si>
    <t xml:space="preserve">Preventivo </t>
  </si>
  <si>
    <t>Verificar las providencias emitidas por los jueces, mediante la revisión de la argumentación y decisión jurídica. En el caso de encontrar inconsistencia solicita al abogado modificar la argumentación.</t>
  </si>
  <si>
    <t>Providencia</t>
  </si>
  <si>
    <t>El jefe de la Oficina Asesora de Jurídica</t>
  </si>
  <si>
    <t>Cada que se genera</t>
  </si>
  <si>
    <t>Providencias emitidas verificadas</t>
  </si>
  <si>
    <t>Denuncias penales y disciplinarias</t>
  </si>
  <si>
    <t>Corrupción en la gestión del control fiscal</t>
  </si>
  <si>
    <t>La ocurrencia de actos de corrupción en el ejercicio auditor, ocasionados por la manipulación de los resultados de auditoría, divulgación o filtración de información confidencial y el direccionamiento de la muestra u objeto a auditar.</t>
  </si>
  <si>
    <t>Manipulación de los resultados de auditoría</t>
  </si>
  <si>
    <t>Pérdida de credibilidad
Detrimento patrimonial
Investigaciones disciplinarias, fiscales y/o penales
Intervención por parte de la CGR 
Sanciones por parte de la AGR y CGR</t>
  </si>
  <si>
    <t>Posible</t>
  </si>
  <si>
    <t>Catastrófico</t>
  </si>
  <si>
    <t>Verificar la suficiencia, pertinencia y conducencia de las pruebas.</t>
  </si>
  <si>
    <t>Acta de mesa de trabajo.</t>
  </si>
  <si>
    <t>El Contralor Auxiliar, el Profesional Universitario (abogado) y el Líder de proyectos,</t>
  </si>
  <si>
    <t>Cada que se realice la fase de ejecución.</t>
  </si>
  <si>
    <t># auditorías revisadas / #  total de auditorías programadas</t>
  </si>
  <si>
    <t>Reportar el hecho a la autoridad competente.</t>
  </si>
  <si>
    <t xml:space="preserve">El Contralor Auxiliar y El equipo auditor,  cada que se genere un informe, validan que las observaciones y/o hallazgos definidos en las respectivas mesas de trabajo, sean los que queden consignados en los informes preliminar y definitivo, mediante la confrontación de las actas de mesas de trabajo vs informe. De presentarse alguna irregularidad, se comunicará, vía mercurio, a la Dirección de Talento Humano (Control Disciplinario Interno). Evidencia: acta de mesa de trabajo que incluya el control de cambios.  </t>
  </si>
  <si>
    <t xml:space="preserve">Validar que las observaciones y/o hallazgos definidos en las respectivas mesas de trabajo, sean los que queden consignados en los informes preliminar y definitivo. </t>
  </si>
  <si>
    <t>Acta de mesa de trabajo 
que incluya el control de cambios,</t>
  </si>
  <si>
    <t>El Contralor Auxiliar y El equipo auditor.</t>
  </si>
  <si>
    <t>Cada que se genere un informe.</t>
  </si>
  <si>
    <t>Divulgación o filtración de información confidencial</t>
  </si>
  <si>
    <t>El Contralor Auxiliar, cuando tenga evidencias de que se ha divulgado o filtrado información confidencial, notifica el hecho a la Subcontraloría, quien a su vez lo remitirá a la Dirección de Talento Humano (Control Disciplinario Interno), mediante memorando vía Mercurio. Evidencia: Memorando.</t>
  </si>
  <si>
    <t>Detectar</t>
  </si>
  <si>
    <t>Detectivo</t>
  </si>
  <si>
    <t>Notificar el hecho a la Subcontraloría.</t>
  </si>
  <si>
    <t>Memorando,</t>
  </si>
  <si>
    <t>El Contralor Auxiliar.</t>
  </si>
  <si>
    <t>Cuando exista evidencia de que se ha divulgado o filtrado información confidencial.</t>
  </si>
  <si>
    <t>Notificación</t>
  </si>
  <si>
    <t>Direccionamiento de la muestra u objeto a auditar</t>
  </si>
  <si>
    <t>El Contralor Auxiliar y el Líder de proyectos, en la revisión de los programas de auditorías, verifican que la selectividad haya sido realizada de manera técnica, mediante la revisión de las herramientas y criterios utilizados. En caso de identificar deficiencias en la muestra, deben solicitar al equipo auditor su corrección. Evidencias: Correos electrónicos de revisión del programa y el acta de aprobación del programa.</t>
  </si>
  <si>
    <t>Verificar que la selectividad haya sido realizada de manera técnica.</t>
  </si>
  <si>
    <t>Correos electrónicos de revisión del programa y el acta de aprobación del programa.</t>
  </si>
  <si>
    <t>El Contralor Auxiliar y el Líder de proyectos.</t>
  </si>
  <si>
    <t>Cada que se revisen los programas de auditorías.</t>
  </si>
  <si>
    <t>Decisiones contrarias a derecho</t>
  </si>
  <si>
    <t xml:space="preserve">Decisiones contrarias a derecho para favorecer o perjudicar a terceros, generando Pérdida de legitimidad ante la comunidad </t>
  </si>
  <si>
    <t>Pérdida de legitimidad ante la comunidad
Investigaciones penales y disciplinarias
Demanda de terceros</t>
  </si>
  <si>
    <t>El Contralor Auxiliar de la C.A de Responsabilidad Fiscal y Jurisdicción Coactiva, cada que se genere una decisión, verifica que éstas estén ajustadas a derecho mediante la revisión y firma del acto administrativo. En caso de que la decisión no este ajustada al derecho, se devuelve el proyecto al abogado comisionado para las correcciones.
Evidencia: Firma de la decisión</t>
  </si>
  <si>
    <t>Rara vez</t>
  </si>
  <si>
    <t xml:space="preserve">Verificar que las decisiones estén ajustadas a derecho mediante la revisión y firma de la misma. </t>
  </si>
  <si>
    <t>Firma de la decisión</t>
  </si>
  <si>
    <t>El Contralor Auxiliar de la C.A de Responsabilidad Fiscal y Jurisdicción Coactiva</t>
  </si>
  <si>
    <t>Cada que se genere una decisión</t>
  </si>
  <si>
    <t># decisiones revisadas / Total de decisiones</t>
  </si>
  <si>
    <t xml:space="preserve">Informar a las autoridades competentes
Revisar el Mapa de Riesgos de Corrupción, en particular las
causas, riesgos y controles. </t>
  </si>
  <si>
    <t xml:space="preserve">Favorecer a terceros en el proceso contractual por la inadecuada aplicación de la normatividad vigente, manual de contratación y procedimientos asociados, en todas las etapas del proceso contractual, que conlleva a un detrimento patrimonial y/o sanciones disciplinarias, fiscales y/o penales. </t>
  </si>
  <si>
    <t xml:space="preserve">Inadecuada aplicación de la normatividad vigente, manual de contratación y procedimientos asociados en todas las etapas del proceso contractual. </t>
  </si>
  <si>
    <t xml:space="preserve">Detrimento patrimonial
Sanciones disciplinarias, fiscales y/o penales. </t>
  </si>
  <si>
    <t>El Comité de Adquisiciones, cada que se convoque, verifica la aplicación de la normativa vigente, manual de contratación y procedimientos asociados, mediante la revisión de la justificación, el objeto contractual, el alcance, la modalidad de selección, el presupuesto oficial y las especificaciones técnicas sean coherentes entre sí. En caso de presentarse observaciones, el comité solicita al responsable de la unidad ejecutadora del presupuesto los ajustes necesarios.  
Evidencia: Actas de Comité</t>
  </si>
  <si>
    <t>Verificar la aplicación de la normativa vigente, manual de contratación y procedimientos asociados, mediante la revisión de la justificación, el objeto contractual, el alcance, la modalidad de selección, el presupuesto oficial y las especificaciones técnicas.</t>
  </si>
  <si>
    <t>Actas de Comité</t>
  </si>
  <si>
    <t>El Comité de Adquisiciones</t>
  </si>
  <si>
    <t>Cada que se convoque</t>
  </si>
  <si>
    <t># estudios previos revisados / # estudios previos elaborados.</t>
  </si>
  <si>
    <t>Investigar las causas que lo que generaron el riesgo y reportarlo a la instancia competente.</t>
  </si>
  <si>
    <t>El Grupo de Contratación, cada que se presente una contratación, verifica la aplicación de la normativa vigente, manual de contratación y procedimientos asociados, mediante la revisión jurídica, técnica y financiera de los estudios previos. En caso de encontrar observaciones, se devuelve al responsable para los ajustes necesarios. 
Evidencia:  Correo electrónico</t>
  </si>
  <si>
    <t>Verificar la aplicación de la normativa vigente, manual de contratación y procedimientos asociados, mediante la revisión jurídica, técnica y financiera de los estudios previos.</t>
  </si>
  <si>
    <t>Correo electrónico</t>
  </si>
  <si>
    <t>El Grupo de Contratación</t>
  </si>
  <si>
    <t>Cada que se presente una contratación</t>
  </si>
  <si>
    <t>El Técnico Operativo, cada que se reciba a satisfacción un bien o servicio, verifica la aplicación de la normativa vigente, manual de contratación y procedimientos asociados, revisando que el supervisor haya cumplido con las actividades relacionadas a su función (actividades 15.3 – 16.1- 16.2 – 16.3 – 16.5) del procedimiento Suministro bienes y servicios. En caso de presentarse observaciones, envía correo electrónico al supervisor solicitando los ajustes necesarios.
Evidencia:  Recibo a satisfacción con el VoBo de validación y correo electrónico si hay ajustes.</t>
  </si>
  <si>
    <t>Validar la aplicación de la normativa vigente, manual de contratación y procedimientos asociados, verificando que el supervisor haya cumplido con las actividades relacionadas con la función de recibo a satisfacción del procedimiento Suministro bienes y servicios.</t>
  </si>
  <si>
    <t>Recibo a satisfacción con el VoBo de validación y correo electrónico si hay ajustes.</t>
  </si>
  <si>
    <t>El Técnico Operativo</t>
  </si>
  <si>
    <t>Cada que se reciba a satisfacción un bien o servicio</t>
  </si>
  <si>
    <t># recibos de satisfacción validados / Total elaborados</t>
  </si>
  <si>
    <t xml:space="preserve">Pagos sin el lleno de los requisitos </t>
  </si>
  <si>
    <t xml:space="preserve">Pagos que se realizan en Tesoreria sin la totalidad de los docuementos que soporten el egreso, por Intención de beneficio a terceros o a nombre de propios o la Omisión e incumplimiento de procedimientos. </t>
  </si>
  <si>
    <t>Intención de beneficio a terceros o a nombre de propios</t>
  </si>
  <si>
    <t>El Director Administrativo de Recursos Fisicos y Financieros, cada que se realice un pago, verifica que el beneficiario y el valor del pago corresponda a los soporte fisicos, comparando contra la sucursal virtual Bancolombia. En caso de encontrar errores en el pago lo reversa o lo anula para su corrección.
Evidencia: Aprobación del pago y correo notificación Bancolombia.</t>
  </si>
  <si>
    <t>Insignificante</t>
  </si>
  <si>
    <t>Verificar que el beneficiario y el valor del pago corresponda a los soporte fisicos.</t>
  </si>
  <si>
    <t>Aprobación del pago y correo notificación Bancolombia.</t>
  </si>
  <si>
    <t>El Director Administrativo de Recursos Fisicos y Financieros</t>
  </si>
  <si>
    <t>Cada que se realice un pago</t>
  </si>
  <si>
    <t>Pagos aprobados</t>
  </si>
  <si>
    <t>Analisis de causalidad para toma de decisiones</t>
  </si>
  <si>
    <t>Omisión e incumplimiento de procedimientos</t>
  </si>
  <si>
    <t>El tesorero, cada que se realice un pago, verifica el lleno de los requisitos para el pago mediante la revisión de los soportes adjuntos. En caso de falta un requisito se contacta con el supervisior o dependencia responsable de generar la obligación.
Evidencia: Egreso del pago firmado por tesorero y el director adminisrativo.</t>
  </si>
  <si>
    <t>Verificar el lleno de los requisitos para el pago</t>
  </si>
  <si>
    <t>Egreso del pago firmado por tesorero y el director adminisrativo.</t>
  </si>
  <si>
    <t>El tesorero,</t>
  </si>
  <si>
    <t>Gestión de Evaluación y Seguimiento</t>
  </si>
  <si>
    <t xml:space="preserve">
Coacción por parte de la alta dirección a los auditores internos, para que se modifique o alteren los informes de auditoría, para beneficio propio o de un tercero</t>
  </si>
  <si>
    <t>Situaciones como: débiles controles en el procedimiento de auditoría, mala socialización de los informes de auditoría  y  la falta de conocimientos o experiencia en los servidores;  pueden  permitir la coacción por parte de la alta dirección a los auditores internos, para que se modifique o alteren los informes de auditoría internas, para beneficio propio o de un tercero,  lo que podría ocasionar  perdida de credibilidad y que no se presenten mejoras al Sistema Integral de Gestión.</t>
  </si>
  <si>
    <t>Débiles controles en el procedimiento de auditoría</t>
  </si>
  <si>
    <t>Informes de auditoría sin rigor técnico, pérdida de credibilidad en la función de auditoría interna y reprocesos.</t>
  </si>
  <si>
    <t>El Jefe de la Oficina de Control Interno, en cada una de las etapas del ciclo de auditoría, verificará que los auditores apliquen los procedimientos establecidos para la ejecución de las auditorías, constatando que éstos documenten la información y la registren en Mercurio, en caso que no se apliquen los procedimientos de auditoría o no se registre la información producto de esta, se requerirá a través de correo electrónico para que se realicen los ajustes correspondientes, como evidencia quedan el formato de liberación.</t>
  </si>
  <si>
    <t>Verificar que los auditores apliquen los procedimientos establecidos para la ejecución de las auditorías.</t>
  </si>
  <si>
    <t>Formato de liberación de productos</t>
  </si>
  <si>
    <t>Jefe de la Oficina de Control Interno</t>
  </si>
  <si>
    <t>Cada que se ejecute un procedimiento de auditoría</t>
  </si>
  <si>
    <t>Total de auditorias que cumplen con el procedimiento / Total de auditorias ejecutadas</t>
  </si>
  <si>
    <t>Reprocesar el informe de auditoría y comunicar de ser necesario</t>
  </si>
  <si>
    <t>PROCESO</t>
  </si>
  <si>
    <t>RIESGO</t>
  </si>
  <si>
    <t>TIPOLOGÍA DEL RIESGO</t>
  </si>
  <si>
    <t>DESCRIPCIÓN DEL RIESGO</t>
  </si>
  <si>
    <t>CAUSAS</t>
  </si>
  <si>
    <t>CONSECUENCIAS</t>
  </si>
  <si>
    <t>Análisis del riesgo</t>
  </si>
  <si>
    <t>DESCRIPCIÓN CONTROL</t>
  </si>
  <si>
    <t>1.Responsable</t>
  </si>
  <si>
    <t>2.Periodicidad</t>
  </si>
  <si>
    <t>3. Propósito</t>
  </si>
  <si>
    <t>4. Cómo se realiza la actividad de control</t>
  </si>
  <si>
    <t>5. Qué pasa con las observaciones o desviaciones</t>
  </si>
  <si>
    <t>6. Evidencia de la ejecución del control</t>
  </si>
  <si>
    <t>NATURALEZA DEL CONTROL</t>
  </si>
  <si>
    <t xml:space="preserve">ACTIVIDAD DE CONTROL </t>
  </si>
  <si>
    <t>SOPORTE</t>
  </si>
  <si>
    <t>RESPONSABLE</t>
  </si>
  <si>
    <t>TIEMPO</t>
  </si>
  <si>
    <t>INDICADOR</t>
  </si>
  <si>
    <t>Acción de contingencia</t>
  </si>
  <si>
    <t>PROBABILIDAD RIESGO INHERENTE</t>
  </si>
  <si>
    <t xml:space="preserve"> IMPACTO RIESGO INHERENTE</t>
  </si>
  <si>
    <t>Nivel o zona de riesgo inherente</t>
  </si>
  <si>
    <t>¿Existe un responsable asignado a la ejecución del control?</t>
  </si>
  <si>
    <t>Puntaje</t>
  </si>
  <si>
    <t xml:space="preserve">  ¿El responsable tiene autoridad y adecuada segregación de funciones en la ejecución del control?</t>
  </si>
  <si>
    <t>¿La oportunidad en que se ejecuta el control ayuda a prevenir la mitigación del riesgo o a detectar la materialización del riesgo de manera oportuna?</t>
  </si>
  <si>
    <t xml:space="preserve">¿Las actividades que se desarrollan en el control realmente buscan por si sola prevenir o detectar las causas que pueden dar origen al riesgo, ejemplo Verificar, Validar Cotejar, Comparar, Revisar, etc.?
</t>
  </si>
  <si>
    <t>¿La fuente de información que se utiliza en el desarrollo del control, es información confiable que permita mitigar el riesgo?</t>
  </si>
  <si>
    <t>¿Las observaciones, desviaciones o diferencias identificadas como resultados de la ejecución del control son investigadas y resueltas de manera oportuna?</t>
  </si>
  <si>
    <t>¿Se deja evidencia o rastro de la ejecución del control, que permita a cualquier tercero con la evidencia, llegar a la misma conclusión?.</t>
  </si>
  <si>
    <t>Suma de puntos</t>
  </si>
  <si>
    <t>RANGO DE CALIFICACIÓN DEL DISEÑO</t>
  </si>
  <si>
    <t>RANGO DE CALIFICACIÓN DE LA EJECUCIÓN</t>
  </si>
  <si>
    <t>SOLIDEZ INDIVIDUAL DE CADA CONTROL</t>
  </si>
  <si>
    <t>VALOR SOLIDÉZ DEL CONJUNTO DE CONTROLES</t>
  </si>
  <si>
    <t>TEXTO SOLIDÉZ DEL CONJUNTO DE CONTROLES</t>
  </si>
  <si>
    <t># DE COLUMNAS EN EL MAPA DE CALOR QUE SE DESPLAZA EN EL EJE DE LA PROBABILIDAD</t>
  </si>
  <si>
    <t># COLUMNAS EN LA MATRIZ DE RIESGO QUE SE DESPLAZA EN EL EJE DE IMPACTO</t>
  </si>
  <si>
    <t>PROBABILIDAD RIESGO RESIDUAL</t>
  </si>
  <si>
    <t>IMPACTO RIESGO RESIDUAL</t>
  </si>
  <si>
    <t>ZONA DE RIESGO RESIDUAL</t>
  </si>
  <si>
    <t>Tratamiento del Riesgo</t>
  </si>
  <si>
    <t>Extremo</t>
  </si>
  <si>
    <t>Actualizar cuando se requiera el mapa de riesgos institucionales.</t>
  </si>
  <si>
    <t>Link en página Web, para que los ciudadanos, usuarios o grupos de interés registre su aporte.</t>
  </si>
  <si>
    <t>Contenidos elaborados para el Informe de rendición de cuentas</t>
  </si>
  <si>
    <t>Contenidos elaborados</t>
  </si>
  <si>
    <t xml:space="preserve">El Contralor Auxiliar, el Profesional Universitario (abogado) y el Líder de proyectos, en  la fase de ejecución de la auditoría, verifican la suficiencia, pertinencia y conducencia de las pruebas, mediante la revisión de los documentos que soportan los resultados. En caso de detectarse alguna inconsistencia se solicita al equipo auditor realizar las aclaraciones y/o ajustes pertinentes. En caso de presentarse controversia, la misma se resolverá por el Subcontralor y/o Contralor.  Evidencia: acta de mesa de trabajo. </t>
  </si>
  <si>
    <t>indicadores de medición y seguimiento del desempeño en el marco de la política de servicio al ciudadano</t>
  </si>
  <si>
    <t>4.  Monitoreo del Acceso a la información Pública</t>
  </si>
  <si>
    <t xml:space="preserve">12 monitoreos realizados </t>
  </si>
  <si>
    <t>Realizar mensualmente (12) el monitoreo a los controles de los riesgos.</t>
  </si>
  <si>
    <t>Informe de resultados de la percepción ciudadano presentado a la alta dirección</t>
  </si>
  <si>
    <t>Oficina Asesora de Comunicaciones</t>
  </si>
  <si>
    <t>Realizar 1 campaña institucional sobre la apropiación de la Política de administración de riesgos</t>
  </si>
  <si>
    <t>Publicar en la página web el Mapa de Riesgos y el Plan Anticorrupción y de Atención al Ciudadano vigencia 2021; con el fin de que la Comunidad y partes interesadas participen en la formulación.</t>
  </si>
  <si>
    <t>Mapa de riesgo y PAAC publicado pág. Web de la Entidad</t>
  </si>
  <si>
    <t>Consolidar el Plan Anticorrupción y de Atención al Ciudadano y el Mapa de Riesgos de Corrupción para la vigencia 2021</t>
  </si>
  <si>
    <t># monitoreo realizado / Programado</t>
  </si>
  <si>
    <t>Adelantar (3) seguimientos al mapa de riesgos de corrupción y al PAAC, verificando la efectividad de los controles definidos para los riesgos. Con corte 30 de abril, 31 de agosto 31 de diciembre.</t>
  </si>
  <si>
    <t>Contraloría Auxiliar de Participación Ciudadana</t>
  </si>
  <si>
    <t>Rendición de cuentas realizada</t>
  </si>
  <si>
    <t>Evaluar la atención al ciudadano en el trámite de las PQRSD, analizar los resultados y elaborar plan de mejora en caso de ser necesario.</t>
  </si>
  <si>
    <t>Definir los indicadores de medición y seguimiento del desempeño en el marco de la política de servicio al ciudadano establecido en el Modelo Integrado  de Planeación y Gestión _ MIPG y  de acuerdo a los indicadores  aplicables según la naturaleza de la entidad.</t>
  </si>
  <si>
    <t>Revisar el  "MANUAL DE GERENCIA DEL SERVICIO" y ajustarlo con los protocolos de servicio al ciudadano en todos los canales para garantizar la calidad y cordialidad en la atención al ciudadano.</t>
  </si>
  <si>
    <t>Fortalecer mediante capacitación la competencia "Orientación al Usuario y al Ciudadano" de los servidores públicos que atienden directamente a los ciudadanos.</t>
  </si>
  <si>
    <t>#funcionarios capacitados / total funcionarios que atiende directamente a los ciudadanos</t>
  </si>
  <si>
    <t xml:space="preserve">Realizar sensibilización a los servidores públicos en la temática de atención a las PQRSD en la inducción y la reinducción </t>
  </si>
  <si>
    <t>Informe de inducción y reinducción</t>
  </si>
  <si>
    <t>Realizar 1 campaña informativa sobre la responsabilidad  de los servidores públicos frente a los derechos de los ciudadanos, con respecto a las PQRSD.</t>
  </si>
  <si>
    <t>Actualizar la política de privacidad de datos personales conforme a la ley 1581 de 2012 y sus decretos reglamentarios.</t>
  </si>
  <si>
    <t>Política de privacidad actualizada</t>
  </si>
  <si>
    <t>Medir la percepción de los ciudadanos respecto a los programas de promoción y el servicio recibido, e informar los resultados al nivel directivo con el fin de identificar oportunidades y acciones de mejora.</t>
  </si>
  <si>
    <t>Remitir a la Oficina Asesora de Comunicaciones la información institucional para ingresar en la página web y verificar su publicación.</t>
  </si>
  <si>
    <t>Secretaría General</t>
  </si>
  <si>
    <t>Elaborar cuatrimestralmente informe sobre las PQRSD  que incluya las solicitudes de acceso a información requerido en el artículo 52 del Decreto 103 de 2015.</t>
  </si>
  <si>
    <t>Revisar y actualizar el esquema de publicación en la página web, según lo reportado por las dependencias responsables.</t>
  </si>
  <si>
    <t>Revisar y actualizar de ser necesario el Registro o Inventario de Activos de Información y el Índice de Información Clasificada y Reservada.</t>
  </si>
  <si>
    <t>2 Instrumentos actualizados</t>
  </si>
  <si>
    <t>Instrumento actualizado</t>
  </si>
  <si>
    <t>un (1) Instrumento actualizado (Acto admnistrativo)</t>
  </si>
  <si>
    <t>dos (2) Instrumentos actualizados (Acto admnistrativo)</t>
  </si>
  <si>
    <t>Componente 6: Iniciativas Adicionales</t>
  </si>
  <si>
    <t>1. Código de Ética</t>
  </si>
  <si>
    <t>Mejorar el Código de Ética de la CGM de acuerdo a lo definido en el Código de Integridad del DAFP.</t>
  </si>
  <si>
    <t>Actualizar las Resoluciones relacionadas con la Gestión Ética de la CGM</t>
  </si>
  <si>
    <t>Código de Ética de la CGM mejorado de acuerdo a lo definido en el Código de Integridad del DAFP</t>
  </si>
  <si>
    <t xml:space="preserve">Código de Ética mejorado </t>
  </si>
  <si>
    <t>Resoluciones actualizadas</t>
  </si>
  <si>
    <t xml:space="preserve"> Resoluciones Actualizadas relacionadas con la Gestión Ética de la CGM</t>
  </si>
  <si>
    <t>Dirección de Talento Humano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</si>
</sst>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4" x14ac:knownFonts="1">
    <font>
      <sz val="11"/>
      <color theme="1"/>
      <name val="Calibri"/>
      <family val="2"/>
      <scheme val="minor"/>
    </font>
    <font>
      <sz val="9"/>
      <name val="Arial"/>
      <family val="2"/>
    </font>
    <font>
      <sz val="11"/>
      <name val="Calibri"/>
      <family val="2"/>
    </font>
    <font>
      <sz val="9"/>
      <color indexed="8"/>
      <name val="Arial"/>
      <family val="2"/>
    </font>
    <font>
      <sz val="11"/>
      <name val="Arial"/>
      <family val="2"/>
    </font>
    <font>
      <sz val="11"/>
      <color theme="1"/>
      <name val="Calibri"/>
      <family val="2"/>
      <scheme val="minor"/>
    </font>
    <font>
      <u/>
      <sz val="11"/>
      <color theme="10"/>
      <name val="Calibri"/>
      <family val="2"/>
      <scheme val="minor"/>
    </font>
    <font>
      <sz val="11"/>
      <color rgb="FFFF0000"/>
      <name val="Calibri"/>
      <family val="2"/>
      <scheme val="minor"/>
    </font>
    <font>
      <b/>
      <sz val="11"/>
      <color theme="1"/>
      <name val="Calibri"/>
      <family val="2"/>
      <scheme val="minor"/>
    </font>
    <font>
      <sz val="8"/>
      <color rgb="FF676767"/>
      <name val="Verdana"/>
      <family val="2"/>
    </font>
    <font>
      <sz val="11"/>
      <name val="Calibri"/>
      <family val="2"/>
      <scheme val="minor"/>
    </font>
    <font>
      <sz val="11"/>
      <color theme="1"/>
      <name val="Arial"/>
      <family val="2"/>
    </font>
    <font>
      <b/>
      <sz val="11"/>
      <color rgb="FF000000"/>
      <name val="Calibri"/>
      <family val="2"/>
      <scheme val="minor"/>
    </font>
    <font>
      <b/>
      <sz val="11"/>
      <name val="Calibri"/>
      <family val="2"/>
      <scheme val="minor"/>
    </font>
    <font>
      <u/>
      <sz val="11"/>
      <name val="Calibri"/>
      <family val="2"/>
      <scheme val="minor"/>
    </font>
    <font>
      <sz val="8"/>
      <color theme="1"/>
      <name val="Arial"/>
      <family val="2"/>
    </font>
    <font>
      <sz val="9"/>
      <color rgb="FFFF0000"/>
      <name val="Arial"/>
      <family val="2"/>
    </font>
    <font>
      <b/>
      <sz val="8"/>
      <color theme="1"/>
      <name val="Arial"/>
      <family val="2"/>
    </font>
    <font>
      <sz val="8"/>
      <name val="Arial"/>
      <family val="2"/>
    </font>
    <font>
      <b/>
      <sz val="8"/>
      <name val="Arial"/>
      <family val="2"/>
    </font>
    <font>
      <sz val="9"/>
      <color indexed="81"/>
      <name val="Tahoma"/>
      <family val="2"/>
    </font>
    <font>
      <sz val="9"/>
      <color indexed="81"/>
      <name val="Arial"/>
      <family val="2"/>
    </font>
    <font>
      <sz val="9"/>
      <color rgb="FF000000"/>
      <name val="Arial"/>
      <family val="2"/>
    </font>
    <font>
      <b/>
      <u/>
      <sz val="9"/>
      <color indexed="81"/>
      <name val="Arial"/>
      <family val="2"/>
    </font>
    <font>
      <u/>
      <sz val="9"/>
      <color indexed="81"/>
      <name val="Arial"/>
      <family val="2"/>
    </font>
    <font>
      <sz val="14"/>
      <color indexed="81"/>
      <name val="Arial"/>
      <family val="2"/>
    </font>
    <font>
      <b/>
      <sz val="14"/>
      <color rgb="FF000000"/>
      <name val="Arial"/>
      <family val="2"/>
    </font>
    <font>
      <sz val="14"/>
      <color rgb="FF000000"/>
      <name val="Arial"/>
      <family val="2"/>
    </font>
    <font>
      <b/>
      <sz val="11"/>
      <color rgb="FF000000"/>
      <name val="Tahoma"/>
      <family val="2"/>
    </font>
    <font>
      <sz val="11"/>
      <color rgb="FF000000"/>
      <name val="Tahoma"/>
      <family val="2"/>
    </font>
    <font>
      <b/>
      <sz val="9"/>
      <color indexed="81"/>
      <name val="Tahoma"/>
      <family val="2"/>
    </font>
    <font>
      <sz val="10"/>
      <color indexed="81"/>
      <name val="Arial"/>
      <family val="2"/>
    </font>
    <font>
      <sz val="9"/>
      <color theme="1"/>
      <name val="Arial"/>
      <family val="2"/>
    </font>
    <font>
      <sz val="10"/>
      <name val="Arial"/>
      <family val="2"/>
    </font>
  </fonts>
  <fills count="12">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
      <patternFill patternType="solid">
        <fgColor rgb="FFFF0000"/>
        <bgColor indexed="64"/>
      </patternFill>
    </fill>
    <fill>
      <patternFill patternType="solid">
        <fgColor theme="8" tint="0.79998168889431442"/>
        <bgColor indexed="64"/>
      </patternFill>
    </fill>
    <fill>
      <patternFill patternType="solid">
        <fgColor rgb="FFFFCCFF"/>
        <bgColor indexed="64"/>
      </patternFill>
    </fill>
    <fill>
      <patternFill patternType="solid">
        <fgColor rgb="FFFFFF99"/>
        <bgColor indexed="64"/>
      </patternFill>
    </fill>
    <fill>
      <patternFill patternType="solid">
        <fgColor theme="2"/>
        <bgColor indexed="64"/>
      </patternFill>
    </fill>
    <fill>
      <patternFill patternType="solid">
        <fgColor theme="2"/>
        <bgColor rgb="FF000000"/>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3">
    <xf numFmtId="0" fontId="0" fillId="0" borderId="0"/>
    <xf numFmtId="0" fontId="6" fillId="0" borderId="0" applyNumberFormat="0" applyFill="0" applyBorder="0" applyAlignment="0" applyProtection="0"/>
    <xf numFmtId="9" fontId="5" fillId="0" borderId="0" applyFont="0" applyFill="0" applyBorder="0" applyAlignment="0" applyProtection="0"/>
  </cellStyleXfs>
  <cellXfs count="178">
    <xf numFmtId="0" fontId="0" fillId="0" borderId="0" xfId="0"/>
    <xf numFmtId="0" fontId="0" fillId="0" borderId="1" xfId="0" applyBorder="1"/>
    <xf numFmtId="0" fontId="8" fillId="0" borderId="0" xfId="0" applyFont="1" applyAlignment="1"/>
    <xf numFmtId="0" fontId="0" fillId="0" borderId="0" xfId="0" applyAlignment="1"/>
    <xf numFmtId="0" fontId="8" fillId="2" borderId="1" xfId="0" applyFont="1" applyFill="1" applyBorder="1" applyAlignment="1">
      <alignment horizontal="center" vertical="center"/>
    </xf>
    <xf numFmtId="0" fontId="9" fillId="0" borderId="0" xfId="0" applyFont="1"/>
    <xf numFmtId="0" fontId="8" fillId="2" borderId="1" xfId="0" applyFont="1" applyFill="1" applyBorder="1" applyAlignment="1">
      <alignment horizontal="center" vertical="center" wrapText="1"/>
    </xf>
    <xf numFmtId="0" fontId="0" fillId="0" borderId="0" xfId="0" applyBorder="1"/>
    <xf numFmtId="0" fontId="10" fillId="0" borderId="1" xfId="0" applyFont="1" applyFill="1" applyBorder="1" applyAlignment="1">
      <alignment horizontal="right" vertical="center" wrapText="1"/>
    </xf>
    <xf numFmtId="0" fontId="8" fillId="2" borderId="1" xfId="0" applyFont="1" applyFill="1" applyBorder="1" applyAlignment="1">
      <alignment horizontal="center" vertical="center"/>
    </xf>
    <xf numFmtId="0" fontId="0" fillId="0" borderId="1" xfId="0" applyFont="1" applyBorder="1" applyAlignment="1">
      <alignment horizontal="left" vertical="top" wrapText="1"/>
    </xf>
    <xf numFmtId="0" fontId="0" fillId="0" borderId="1" xfId="0" applyFont="1" applyFill="1" applyBorder="1" applyAlignment="1">
      <alignment horizontal="left" vertical="top" wrapText="1"/>
    </xf>
    <xf numFmtId="0" fontId="12" fillId="2" borderId="1" xfId="0" applyFont="1" applyFill="1" applyBorder="1" applyAlignment="1">
      <alignment horizontal="center" vertical="center" wrapText="1"/>
    </xf>
    <xf numFmtId="0" fontId="8" fillId="0" borderId="1" xfId="0" applyFont="1" applyFill="1" applyBorder="1" applyAlignment="1">
      <alignment horizontal="center" vertical="center"/>
    </xf>
    <xf numFmtId="14" fontId="10" fillId="0" borderId="1" xfId="0" applyNumberFormat="1" applyFont="1" applyBorder="1" applyAlignment="1">
      <alignment horizontal="right" vertical="center" wrapText="1"/>
    </xf>
    <xf numFmtId="0" fontId="13" fillId="0" borderId="2" xfId="0" applyFont="1" applyBorder="1" applyAlignment="1">
      <alignment vertical="center" wrapText="1"/>
    </xf>
    <xf numFmtId="0" fontId="13"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3" fillId="0" borderId="1" xfId="0" applyFont="1" applyFill="1" applyBorder="1" applyAlignment="1">
      <alignment horizontal="justify" vertical="top" wrapText="1"/>
    </xf>
    <xf numFmtId="0" fontId="1" fillId="0" borderId="1" xfId="0" applyFont="1" applyFill="1" applyBorder="1" applyAlignment="1">
      <alignment horizontal="justify" vertical="center" wrapText="1"/>
    </xf>
    <xf numFmtId="14" fontId="6" fillId="3" borderId="1" xfId="1" applyNumberFormat="1" applyFill="1" applyBorder="1" applyAlignment="1">
      <alignment horizontal="left" vertical="top" wrapText="1"/>
    </xf>
    <xf numFmtId="14" fontId="6" fillId="3" borderId="1" xfId="1" applyNumberFormat="1" applyFill="1" applyBorder="1" applyAlignment="1">
      <alignment horizontal="left" vertical="center" wrapText="1"/>
    </xf>
    <xf numFmtId="0" fontId="0" fillId="0" borderId="1" xfId="0" applyBorder="1" applyAlignment="1">
      <alignment horizontal="center"/>
    </xf>
    <xf numFmtId="0" fontId="1" fillId="4" borderId="1" xfId="0" applyFont="1" applyFill="1" applyBorder="1" applyAlignment="1">
      <alignment horizontal="justify" vertical="center" wrapText="1"/>
    </xf>
    <xf numFmtId="0" fontId="8" fillId="4" borderId="0" xfId="0" applyFont="1" applyFill="1" applyAlignment="1"/>
    <xf numFmtId="0" fontId="14" fillId="0" borderId="1" xfId="1" applyFont="1" applyBorder="1" applyAlignment="1">
      <alignment horizontal="left" vertical="center" wrapText="1"/>
    </xf>
    <xf numFmtId="0" fontId="10" fillId="0" borderId="1" xfId="0" applyFont="1" applyBorder="1"/>
    <xf numFmtId="0" fontId="10" fillId="0" borderId="1" xfId="0" applyFont="1" applyBorder="1" applyAlignment="1">
      <alignment vertical="center"/>
    </xf>
    <xf numFmtId="0" fontId="13" fillId="0" borderId="1" xfId="0" applyFont="1" applyBorder="1" applyAlignment="1">
      <alignment horizontal="center" vertical="center"/>
    </xf>
    <xf numFmtId="0" fontId="0" fillId="0" borderId="1" xfId="0" applyFont="1" applyFill="1" applyBorder="1" applyAlignment="1">
      <alignment vertical="top" wrapText="1"/>
    </xf>
    <xf numFmtId="9" fontId="4" fillId="0" borderId="1" xfId="0" applyNumberFormat="1" applyFont="1" applyFill="1" applyBorder="1" applyAlignment="1">
      <alignment horizontal="center" vertical="center"/>
    </xf>
    <xf numFmtId="9" fontId="4" fillId="0" borderId="1" xfId="2" applyFont="1" applyFill="1" applyBorder="1" applyAlignment="1">
      <alignment horizontal="center" vertical="center"/>
    </xf>
    <xf numFmtId="0" fontId="7" fillId="0" borderId="0" xfId="0" applyFont="1"/>
    <xf numFmtId="0" fontId="7" fillId="0" borderId="0" xfId="0" applyFont="1" applyBorder="1" applyAlignment="1">
      <alignment horizontal="left" vertical="center" wrapText="1"/>
    </xf>
    <xf numFmtId="9" fontId="11" fillId="0" borderId="1" xfId="2" applyFont="1" applyBorder="1" applyAlignment="1">
      <alignment horizontal="center" vertical="center"/>
    </xf>
    <xf numFmtId="0" fontId="10" fillId="0" borderId="1" xfId="1" applyFont="1" applyBorder="1" applyAlignment="1">
      <alignment horizontal="left" vertical="center" wrapText="1"/>
    </xf>
    <xf numFmtId="164" fontId="1" fillId="4" borderId="1" xfId="0" applyNumberFormat="1" applyFont="1" applyFill="1" applyBorder="1" applyAlignment="1">
      <alignment horizontal="justify" vertical="center" wrapText="1"/>
    </xf>
    <xf numFmtId="0" fontId="2" fillId="0" borderId="1" xfId="0" applyFont="1" applyBorder="1" applyAlignment="1">
      <alignment horizontal="left" vertical="center" wrapText="1"/>
    </xf>
    <xf numFmtId="0" fontId="0" fillId="0" borderId="1" xfId="0" applyFont="1" applyBorder="1" applyAlignment="1">
      <alignment vertical="center" wrapText="1"/>
    </xf>
    <xf numFmtId="0" fontId="6" fillId="0" borderId="1" xfId="1" applyBorder="1" applyAlignment="1">
      <alignment horizontal="left" vertical="center" wrapText="1"/>
    </xf>
    <xf numFmtId="0" fontId="1"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4" fontId="10" fillId="0" borderId="1" xfId="0" applyNumberFormat="1" applyFont="1" applyFill="1" applyBorder="1" applyAlignment="1">
      <alignment horizontal="right" vertical="center"/>
    </xf>
    <xf numFmtId="0" fontId="0" fillId="0" borderId="0" xfId="0" applyFill="1"/>
    <xf numFmtId="0" fontId="8" fillId="0" borderId="3"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0"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0" xfId="0"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Border="1" applyAlignment="1">
      <alignment horizontal="justify" vertical="center" wrapText="1"/>
    </xf>
    <xf numFmtId="0" fontId="10" fillId="0" borderId="1" xfId="0" applyFont="1" applyFill="1" applyBorder="1" applyAlignment="1">
      <alignment horizontal="justify" vertical="center" wrapText="1"/>
    </xf>
    <xf numFmtId="0" fontId="2" fillId="0" borderId="11"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16" fillId="0" borderId="1" xfId="0" applyFont="1" applyFill="1" applyBorder="1" applyAlignment="1">
      <alignment horizontal="justify" vertical="top" wrapText="1"/>
    </xf>
    <xf numFmtId="0" fontId="0" fillId="0" borderId="1" xfId="0" applyFont="1" applyFill="1" applyBorder="1" applyAlignment="1">
      <alignment vertical="center" wrapText="1"/>
    </xf>
    <xf numFmtId="0" fontId="6" fillId="0" borderId="1" xfId="1" applyFill="1" applyBorder="1" applyAlignment="1">
      <alignment horizontal="left" vertical="top" wrapText="1"/>
    </xf>
    <xf numFmtId="9" fontId="1"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Border="1" applyAlignment="1">
      <alignment horizontal="center" vertical="center"/>
    </xf>
    <xf numFmtId="0" fontId="3" fillId="0" borderId="1" xfId="0" applyFont="1" applyFill="1" applyBorder="1" applyAlignment="1">
      <alignment horizontal="left" vertical="center" wrapText="1"/>
    </xf>
    <xf numFmtId="0" fontId="13" fillId="0" borderId="2" xfId="0" applyFont="1" applyBorder="1" applyAlignment="1">
      <alignment horizontal="left" vertical="center" wrapText="1"/>
    </xf>
    <xf numFmtId="14" fontId="0" fillId="0" borderId="1" xfId="0" applyNumberFormat="1" applyFont="1" applyBorder="1" applyAlignment="1">
      <alignment horizontal="right" vertical="center" wrapText="1"/>
    </xf>
    <xf numFmtId="0" fontId="0" fillId="0" borderId="1" xfId="0" applyFont="1" applyFill="1" applyBorder="1" applyAlignment="1">
      <alignment horizontal="left" vertical="center" wrapText="1"/>
    </xf>
    <xf numFmtId="0" fontId="17" fillId="5" borderId="1" xfId="0" applyFont="1" applyFill="1" applyBorder="1" applyAlignment="1">
      <alignment horizontal="center" vertical="center" wrapText="1"/>
    </xf>
    <xf numFmtId="0" fontId="17" fillId="5" borderId="1" xfId="0" applyFont="1" applyFill="1" applyBorder="1" applyAlignment="1">
      <alignmen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justify" vertical="center" wrapText="1"/>
    </xf>
    <xf numFmtId="0" fontId="18"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8" fillId="0" borderId="1" xfId="0" applyFont="1" applyFill="1" applyBorder="1" applyAlignment="1">
      <alignment horizontal="justify" vertical="top" wrapText="1"/>
    </xf>
    <xf numFmtId="0" fontId="18" fillId="0" borderId="1" xfId="1" applyFont="1" applyFill="1" applyBorder="1" applyAlignment="1">
      <alignment horizontal="left" vertical="center" wrapText="1"/>
    </xf>
    <xf numFmtId="0" fontId="17" fillId="7" borderId="1" xfId="0" applyFont="1" applyFill="1" applyBorder="1" applyAlignment="1">
      <alignment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7" fillId="7" borderId="1" xfId="0" applyFont="1" applyFill="1" applyBorder="1" applyAlignment="1">
      <alignment horizontal="center" vertical="center" wrapText="1"/>
    </xf>
    <xf numFmtId="0" fontId="18" fillId="0" borderId="1" xfId="1" applyFont="1" applyFill="1" applyBorder="1" applyAlignment="1">
      <alignment horizontal="center" vertical="center" wrapText="1"/>
    </xf>
    <xf numFmtId="0" fontId="17" fillId="8" borderId="1" xfId="0" applyFont="1" applyFill="1" applyBorder="1" applyAlignment="1">
      <alignment horizontal="left" vertical="center" wrapText="1"/>
    </xf>
    <xf numFmtId="0" fontId="15" fillId="0" borderId="1" xfId="0" applyFont="1" applyFill="1" applyBorder="1" applyAlignment="1">
      <alignment horizontal="justify" vertical="top" wrapText="1"/>
    </xf>
    <xf numFmtId="0" fontId="15" fillId="0" borderId="1" xfId="0" applyFont="1" applyFill="1" applyBorder="1" applyAlignment="1">
      <alignment horizontal="left" vertical="center"/>
    </xf>
    <xf numFmtId="0" fontId="15" fillId="0" borderId="4" xfId="0" applyFont="1" applyBorder="1" applyAlignment="1">
      <alignment horizontal="justify" vertical="center" wrapText="1"/>
    </xf>
    <xf numFmtId="0" fontId="18" fillId="0" borderId="1" xfId="0" applyFont="1" applyFill="1" applyBorder="1" applyAlignment="1">
      <alignment horizontal="left" vertical="center" wrapText="1"/>
    </xf>
    <xf numFmtId="0" fontId="15" fillId="0" borderId="1" xfId="0" applyFont="1" applyFill="1" applyBorder="1" applyAlignment="1">
      <alignment vertical="center"/>
    </xf>
    <xf numFmtId="0" fontId="17" fillId="9" borderId="1" xfId="0" applyFont="1" applyFill="1" applyBorder="1" applyAlignment="1">
      <alignment horizontal="center" vertical="center"/>
    </xf>
    <xf numFmtId="0" fontId="17" fillId="9" borderId="1" xfId="0" applyFont="1" applyFill="1" applyBorder="1" applyAlignment="1">
      <alignment vertical="center" wrapText="1"/>
    </xf>
    <xf numFmtId="0" fontId="18" fillId="0" borderId="1" xfId="0" applyFont="1" applyBorder="1" applyAlignment="1">
      <alignment horizontal="justify" vertical="center" wrapText="1"/>
    </xf>
    <xf numFmtId="0" fontId="18" fillId="0" borderId="1" xfId="1" applyFont="1" applyBorder="1" applyAlignment="1">
      <alignment horizontal="left" vertical="center" wrapText="1"/>
    </xf>
    <xf numFmtId="0" fontId="15" fillId="0" borderId="1" xfId="0" applyFont="1" applyBorder="1" applyAlignment="1">
      <alignment horizontal="left" vertical="center" wrapText="1"/>
    </xf>
    <xf numFmtId="0" fontId="19" fillId="10" borderId="1" xfId="0" applyFont="1" applyFill="1" applyBorder="1" applyAlignment="1" applyProtection="1">
      <alignment horizontal="center" vertical="center"/>
      <protection locked="0"/>
    </xf>
    <xf numFmtId="0" fontId="19" fillId="10" borderId="1" xfId="0" applyFont="1" applyFill="1" applyBorder="1" applyAlignment="1" applyProtection="1">
      <alignment horizontal="center" vertical="center" wrapText="1"/>
      <protection locked="0"/>
    </xf>
    <xf numFmtId="0" fontId="19" fillId="10" borderId="1" xfId="0" applyFont="1" applyFill="1" applyBorder="1" applyAlignment="1" applyProtection="1">
      <alignment vertical="center" wrapText="1"/>
      <protection locked="0"/>
    </xf>
    <xf numFmtId="0" fontId="17" fillId="10" borderId="1" xfId="0" applyFont="1" applyFill="1" applyBorder="1" applyAlignment="1">
      <alignment vertical="center" wrapText="1"/>
    </xf>
    <xf numFmtId="0" fontId="19" fillId="11" borderId="1" xfId="0" applyFont="1" applyFill="1" applyBorder="1" applyAlignment="1" applyProtection="1">
      <alignment horizontal="center" vertical="center" wrapText="1"/>
      <protection locked="0"/>
    </xf>
    <xf numFmtId="0" fontId="17" fillId="10"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8" fillId="0" borderId="1" xfId="1" applyFont="1" applyBorder="1" applyAlignment="1">
      <alignment horizontal="center" vertical="center" wrapText="1"/>
    </xf>
    <xf numFmtId="9" fontId="0" fillId="0" borderId="0" xfId="0" applyNumberFormat="1"/>
    <xf numFmtId="9" fontId="0" fillId="0" borderId="0" xfId="2" applyFont="1"/>
    <xf numFmtId="0" fontId="32" fillId="0" borderId="1" xfId="0" applyFont="1" applyFill="1" applyBorder="1" applyAlignment="1">
      <alignment horizontal="justify" vertical="top" wrapText="1"/>
    </xf>
    <xf numFmtId="0" fontId="15" fillId="0" borderId="1" xfId="0" applyFont="1" applyFill="1" applyBorder="1" applyAlignment="1">
      <alignment horizontal="left" vertical="center" wrapText="1"/>
    </xf>
    <xf numFmtId="0" fontId="32" fillId="0" borderId="1" xfId="0" applyFont="1" applyFill="1" applyBorder="1" applyAlignment="1">
      <alignment horizontal="justify" vertical="center" wrapText="1"/>
    </xf>
    <xf numFmtId="0" fontId="32" fillId="0" borderId="1" xfId="0" applyFont="1" applyFill="1" applyBorder="1" applyAlignment="1">
      <alignment horizontal="left" vertical="top" wrapText="1"/>
    </xf>
    <xf numFmtId="0" fontId="32" fillId="0" borderId="1" xfId="0" applyFont="1" applyFill="1" applyBorder="1" applyAlignment="1">
      <alignment horizontal="left" vertical="center" wrapText="1"/>
    </xf>
    <xf numFmtId="14" fontId="10" fillId="0" borderId="5" xfId="0" applyNumberFormat="1" applyFont="1" applyFill="1" applyBorder="1" applyAlignment="1">
      <alignment horizontal="right" vertical="center"/>
    </xf>
    <xf numFmtId="0" fontId="8" fillId="0" borderId="7" xfId="0" applyFont="1" applyFill="1" applyBorder="1" applyAlignment="1">
      <alignment horizontal="center" vertical="center" wrapText="1"/>
    </xf>
    <xf numFmtId="0" fontId="1" fillId="4" borderId="4" xfId="0" applyFont="1" applyFill="1" applyBorder="1" applyAlignment="1">
      <alignment horizontal="left" vertical="top" wrapText="1"/>
    </xf>
    <xf numFmtId="0" fontId="1" fillId="0" borderId="2" xfId="0" applyFont="1" applyFill="1" applyBorder="1" applyAlignment="1">
      <alignment horizontal="left" vertical="top" wrapText="1"/>
    </xf>
    <xf numFmtId="0" fontId="0" fillId="0" borderId="5" xfId="0" applyFont="1" applyFill="1" applyBorder="1" applyAlignment="1">
      <alignment horizontal="right" vertical="center" wrapText="1"/>
    </xf>
    <xf numFmtId="0" fontId="0" fillId="0" borderId="7" xfId="0" applyFont="1" applyBorder="1" applyAlignment="1">
      <alignment horizontal="left" vertical="center" wrapText="1"/>
    </xf>
    <xf numFmtId="0" fontId="32" fillId="0" borderId="2" xfId="0" applyFont="1" applyFill="1" applyBorder="1" applyAlignment="1">
      <alignment horizontal="justify" vertical="top" wrapText="1"/>
    </xf>
    <xf numFmtId="0" fontId="22" fillId="0" borderId="1" xfId="0" applyFont="1" applyBorder="1" applyAlignment="1">
      <alignment vertical="center" wrapText="1"/>
    </xf>
    <xf numFmtId="0" fontId="32" fillId="0" borderId="1" xfId="0" applyFont="1" applyBorder="1" applyAlignment="1">
      <alignment horizontal="justify" vertical="center" wrapText="1"/>
    </xf>
    <xf numFmtId="0" fontId="0" fillId="0" borderId="4" xfId="0" applyFont="1" applyBorder="1" applyAlignment="1">
      <alignment vertical="center" wrapText="1"/>
    </xf>
    <xf numFmtId="0" fontId="1" fillId="0" borderId="1" xfId="0" applyFont="1" applyFill="1" applyBorder="1" applyAlignment="1">
      <alignment vertical="center" wrapText="1"/>
    </xf>
    <xf numFmtId="0" fontId="8" fillId="2" borderId="1" xfId="0" applyFont="1" applyFill="1" applyBorder="1" applyAlignment="1">
      <alignment horizontal="center" vertical="center"/>
    </xf>
    <xf numFmtId="0" fontId="33" fillId="0" borderId="1" xfId="0" applyFont="1" applyFill="1" applyBorder="1" applyAlignment="1">
      <alignment horizontal="justify" vertical="top" wrapText="1"/>
    </xf>
    <xf numFmtId="0" fontId="1" fillId="0" borderId="1" xfId="0" applyFont="1" applyBorder="1" applyAlignment="1">
      <alignment horizontal="center" vertical="center" wrapText="1"/>
    </xf>
    <xf numFmtId="0" fontId="19" fillId="11" borderId="1" xfId="0" applyFont="1" applyFill="1" applyBorder="1" applyAlignment="1" applyProtection="1">
      <alignment horizontal="center" vertical="center" wrapText="1"/>
      <protection locked="0"/>
    </xf>
    <xf numFmtId="0" fontId="17" fillId="10" borderId="1" xfId="0" applyFont="1" applyFill="1" applyBorder="1" applyAlignment="1">
      <alignment horizontal="center" vertical="center" wrapText="1"/>
    </xf>
    <xf numFmtId="0" fontId="19" fillId="10" borderId="1" xfId="0" applyFont="1" applyFill="1" applyBorder="1" applyAlignment="1" applyProtection="1">
      <alignment horizontal="center" vertical="center"/>
      <protection locked="0"/>
    </xf>
    <xf numFmtId="0" fontId="15" fillId="0" borderId="4"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7" fillId="8" borderId="4" xfId="0" applyFont="1" applyFill="1" applyBorder="1" applyAlignment="1">
      <alignment horizontal="center" vertical="center" wrapText="1"/>
    </xf>
    <xf numFmtId="0" fontId="17" fillId="8" borderId="2"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5" fillId="0" borderId="4" xfId="0" applyFont="1" applyFill="1" applyBorder="1" applyAlignment="1">
      <alignment horizontal="justify" vertical="center" wrapText="1"/>
    </xf>
    <xf numFmtId="0" fontId="15" fillId="0" borderId="2" xfId="0" applyFont="1" applyFill="1" applyBorder="1" applyAlignment="1">
      <alignment horizontal="justify" vertical="center" wrapText="1"/>
    </xf>
    <xf numFmtId="0" fontId="15" fillId="0" borderId="1"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8" fillId="0" borderId="1" xfId="1" applyFont="1" applyFill="1" applyBorder="1" applyAlignment="1">
      <alignment horizontal="center" vertical="center" wrapText="1"/>
    </xf>
    <xf numFmtId="0" fontId="15" fillId="6"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15" fillId="0" borderId="1" xfId="0" applyFont="1" applyFill="1" applyBorder="1" applyAlignment="1">
      <alignment horizontal="justify" vertical="center" wrapText="1"/>
    </xf>
    <xf numFmtId="0" fontId="15" fillId="0" borderId="1" xfId="0" applyFont="1" applyFill="1" applyBorder="1" applyAlignment="1">
      <alignment horizontal="left" vertical="center" wrapText="1"/>
    </xf>
    <xf numFmtId="1" fontId="15" fillId="0" borderId="1" xfId="0" applyNumberFormat="1" applyFont="1" applyFill="1" applyBorder="1" applyAlignment="1">
      <alignment horizontal="center" vertical="center" wrapText="1"/>
    </xf>
    <xf numFmtId="0" fontId="17" fillId="7"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4" borderId="0" xfId="0" applyFont="1" applyFill="1" applyAlignment="1">
      <alignment horizontal="center"/>
    </xf>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2" xfId="0" applyFont="1" applyFill="1" applyBorder="1" applyAlignment="1">
      <alignment horizontal="left" vertical="center"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8" fillId="2" borderId="1" xfId="0" applyFont="1" applyFill="1" applyBorder="1" applyAlignment="1">
      <alignment horizontal="center"/>
    </xf>
    <xf numFmtId="0" fontId="8" fillId="4" borderId="0" xfId="0" applyFont="1" applyFill="1" applyBorder="1" applyAlignment="1">
      <alignment horizontal="center"/>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4" xfId="0" applyFont="1" applyBorder="1" applyAlignment="1">
      <alignment horizontal="left" vertical="center" wrapText="1"/>
    </xf>
    <xf numFmtId="0" fontId="8" fillId="0" borderId="9" xfId="0" applyFont="1" applyBorder="1" applyAlignment="1">
      <alignment horizontal="left" vertical="center" wrapText="1"/>
    </xf>
    <xf numFmtId="0" fontId="8" fillId="4" borderId="8" xfId="0" applyFont="1" applyFill="1" applyBorder="1" applyAlignment="1">
      <alignment horizontal="center"/>
    </xf>
    <xf numFmtId="0" fontId="8" fillId="2" borderId="5" xfId="0" applyFont="1" applyFill="1" applyBorder="1" applyAlignment="1">
      <alignment horizontal="center" vertical="center"/>
    </xf>
    <xf numFmtId="0" fontId="8" fillId="2" borderId="7" xfId="0" applyFont="1" applyFill="1" applyBorder="1" applyAlignment="1">
      <alignment horizontal="center" vertical="center"/>
    </xf>
    <xf numFmtId="0" fontId="32" fillId="0" borderId="1" xfId="0" applyFont="1" applyFill="1" applyBorder="1" applyAlignment="1">
      <alignment horizontal="left" vertical="center" wrapText="1"/>
    </xf>
    <xf numFmtId="0" fontId="8" fillId="0" borderId="11" xfId="0" applyFont="1" applyFill="1" applyBorder="1" applyAlignment="1">
      <alignment horizontal="center" vertical="center"/>
    </xf>
    <xf numFmtId="0" fontId="8" fillId="0" borderId="12" xfId="0" applyFont="1" applyFill="1" applyBorder="1" applyAlignment="1">
      <alignment horizontal="center" vertical="center"/>
    </xf>
    <xf numFmtId="0" fontId="22" fillId="0" borderId="1" xfId="0" applyFont="1" applyBorder="1" applyAlignment="1">
      <alignment vertical="center" wrapText="1"/>
    </xf>
    <xf numFmtId="0" fontId="13" fillId="0" borderId="4" xfId="0" applyFont="1" applyBorder="1" applyAlignment="1">
      <alignment horizontal="left" vertical="center" wrapText="1"/>
    </xf>
    <xf numFmtId="0" fontId="13" fillId="0" borderId="2" xfId="0" applyFont="1" applyBorder="1" applyAlignment="1">
      <alignment horizontal="left" vertical="center" wrapText="1"/>
    </xf>
    <xf numFmtId="0" fontId="0" fillId="0" borderId="1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2" xfId="0" applyFont="1" applyBorder="1" applyAlignment="1">
      <alignment horizontal="center" vertical="center" wrapText="1"/>
    </xf>
  </cellXfs>
  <cellStyles count="3">
    <cellStyle name="Hipervínculo" xfId="1" builtinId="8"/>
    <cellStyle name="Normal" xfId="0" builtinId="0"/>
    <cellStyle name="Porcentaje" xfId="2" builtinId="5"/>
  </cellStyles>
  <dxfs count="48">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
      <fill>
        <patternFill>
          <bgColor rgb="FFFAAB42"/>
        </patternFill>
      </fill>
    </dxf>
    <dxf>
      <fill>
        <patternFill>
          <bgColor rgb="FFFF0000"/>
        </patternFill>
      </fill>
    </dxf>
    <dxf>
      <fill>
        <patternFill>
          <bgColor rgb="FFFFFF00"/>
        </patternFill>
      </fill>
    </dxf>
    <dxf>
      <fill>
        <patternFill>
          <bgColor rgb="FF0FF92B"/>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S14"/>
  <sheetViews>
    <sheetView tabSelected="1" zoomScale="84" zoomScaleNormal="84" workbookViewId="0">
      <pane xSplit="4" ySplit="2" topLeftCell="E3" activePane="bottomRight" state="frozen"/>
      <selection pane="topRight" activeCell="E1" sqref="E1"/>
      <selection pane="bottomLeft" activeCell="A3" sqref="A3"/>
      <selection pane="bottomRight" activeCell="C3" sqref="C3"/>
    </sheetView>
  </sheetViews>
  <sheetFormatPr baseColWidth="10" defaultRowHeight="47.25" customHeight="1" x14ac:dyDescent="0.25"/>
  <cols>
    <col min="2" max="2" width="14.85546875" customWidth="1"/>
    <col min="3" max="3" width="21.7109375" customWidth="1"/>
    <col min="5" max="5" width="42.140625" customWidth="1"/>
    <col min="6" max="6" width="31.140625" customWidth="1"/>
    <col min="7" max="7" width="21.7109375" customWidth="1"/>
    <col min="11" max="11" width="69.28515625" customWidth="1"/>
    <col min="12" max="12" width="18" customWidth="1"/>
    <col min="14" max="14" width="19.140625" customWidth="1"/>
    <col min="16" max="16" width="19.85546875" customWidth="1"/>
    <col min="18" max="18" width="16.85546875" customWidth="1"/>
    <col min="22" max="22" width="25.140625" customWidth="1"/>
    <col min="24" max="24" width="16.7109375" customWidth="1"/>
    <col min="40" max="40" width="28.28515625" customWidth="1"/>
    <col min="41" max="41" width="15.85546875" customWidth="1"/>
    <col min="42" max="42" width="17.140625" customWidth="1"/>
    <col min="43" max="43" width="16.7109375" customWidth="1"/>
    <col min="44" max="44" width="14.7109375" customWidth="1"/>
    <col min="45" max="45" width="15" customWidth="1"/>
  </cols>
  <sheetData>
    <row r="1" spans="1:45" ht="47.25" customHeight="1" x14ac:dyDescent="0.25">
      <c r="A1" s="127" t="s">
        <v>47</v>
      </c>
      <c r="B1" s="126" t="s">
        <v>232</v>
      </c>
      <c r="C1" s="126" t="s">
        <v>233</v>
      </c>
      <c r="D1" s="126" t="s">
        <v>234</v>
      </c>
      <c r="E1" s="126" t="s">
        <v>235</v>
      </c>
      <c r="F1" s="126" t="s">
        <v>236</v>
      </c>
      <c r="G1" s="126" t="s">
        <v>237</v>
      </c>
      <c r="H1" s="127" t="s">
        <v>238</v>
      </c>
      <c r="I1" s="127"/>
      <c r="J1" s="127"/>
      <c r="K1" s="126" t="s">
        <v>239</v>
      </c>
      <c r="L1" s="128" t="s">
        <v>240</v>
      </c>
      <c r="M1" s="128"/>
      <c r="N1" s="128"/>
      <c r="O1" s="97"/>
      <c r="P1" s="97" t="s">
        <v>241</v>
      </c>
      <c r="Q1" s="97"/>
      <c r="R1" s="97" t="s">
        <v>242</v>
      </c>
      <c r="S1" s="97"/>
      <c r="T1" s="98" t="s">
        <v>243</v>
      </c>
      <c r="U1" s="98"/>
      <c r="V1" s="98" t="s">
        <v>244</v>
      </c>
      <c r="W1" s="98"/>
      <c r="X1" s="98" t="s">
        <v>245</v>
      </c>
      <c r="Y1" s="98"/>
      <c r="Z1" s="98"/>
      <c r="AA1" s="99"/>
      <c r="AB1" s="99"/>
      <c r="AC1" s="99"/>
      <c r="AD1" s="99"/>
      <c r="AE1" s="99"/>
      <c r="AF1" s="99"/>
      <c r="AG1" s="99"/>
      <c r="AH1" s="99"/>
      <c r="AI1" s="100"/>
      <c r="AJ1" s="100"/>
      <c r="AK1" s="100"/>
      <c r="AL1" s="100"/>
      <c r="AM1" s="126" t="s">
        <v>246</v>
      </c>
      <c r="AN1" s="126" t="s">
        <v>247</v>
      </c>
      <c r="AO1" s="126" t="s">
        <v>248</v>
      </c>
      <c r="AP1" s="126" t="s">
        <v>249</v>
      </c>
      <c r="AQ1" s="126" t="s">
        <v>250</v>
      </c>
      <c r="AR1" s="126" t="s">
        <v>251</v>
      </c>
      <c r="AS1" s="126" t="s">
        <v>252</v>
      </c>
    </row>
    <row r="2" spans="1:45" ht="99.75" customHeight="1" x14ac:dyDescent="0.25">
      <c r="A2" s="127"/>
      <c r="B2" s="126"/>
      <c r="C2" s="126"/>
      <c r="D2" s="126"/>
      <c r="E2" s="126"/>
      <c r="F2" s="126"/>
      <c r="G2" s="126"/>
      <c r="H2" s="101" t="s">
        <v>253</v>
      </c>
      <c r="I2" s="101" t="s">
        <v>254</v>
      </c>
      <c r="J2" s="102" t="s">
        <v>255</v>
      </c>
      <c r="K2" s="126"/>
      <c r="L2" s="101" t="s">
        <v>256</v>
      </c>
      <c r="M2" s="101" t="s">
        <v>257</v>
      </c>
      <c r="N2" s="101" t="s">
        <v>258</v>
      </c>
      <c r="O2" s="101" t="s">
        <v>257</v>
      </c>
      <c r="P2" s="101" t="s">
        <v>259</v>
      </c>
      <c r="Q2" s="101" t="s">
        <v>257</v>
      </c>
      <c r="R2" s="101" t="s">
        <v>260</v>
      </c>
      <c r="S2" s="101" t="s">
        <v>257</v>
      </c>
      <c r="T2" s="101" t="s">
        <v>261</v>
      </c>
      <c r="U2" s="101" t="s">
        <v>257</v>
      </c>
      <c r="V2" s="101" t="s">
        <v>262</v>
      </c>
      <c r="W2" s="101" t="s">
        <v>257</v>
      </c>
      <c r="X2" s="101" t="s">
        <v>263</v>
      </c>
      <c r="Y2" s="101" t="s">
        <v>257</v>
      </c>
      <c r="Z2" s="101" t="s">
        <v>264</v>
      </c>
      <c r="AA2" s="101" t="s">
        <v>265</v>
      </c>
      <c r="AB2" s="101" t="s">
        <v>266</v>
      </c>
      <c r="AC2" s="101" t="s">
        <v>267</v>
      </c>
      <c r="AD2" s="101" t="s">
        <v>267</v>
      </c>
      <c r="AE2" s="101" t="s">
        <v>268</v>
      </c>
      <c r="AF2" s="101" t="s">
        <v>269</v>
      </c>
      <c r="AG2" s="101" t="s">
        <v>270</v>
      </c>
      <c r="AH2" s="101" t="s">
        <v>271</v>
      </c>
      <c r="AI2" s="101" t="s">
        <v>272</v>
      </c>
      <c r="AJ2" s="101" t="s">
        <v>273</v>
      </c>
      <c r="AK2" s="101" t="s">
        <v>274</v>
      </c>
      <c r="AL2" s="102" t="s">
        <v>275</v>
      </c>
      <c r="AM2" s="126"/>
      <c r="AN2" s="126"/>
      <c r="AO2" s="126"/>
      <c r="AP2" s="126"/>
      <c r="AQ2" s="126"/>
      <c r="AR2" s="126"/>
      <c r="AS2" s="126"/>
    </row>
    <row r="3" spans="1:45" ht="81.75" customHeight="1" x14ac:dyDescent="0.25">
      <c r="A3" s="69">
        <v>6</v>
      </c>
      <c r="B3" s="70" t="s">
        <v>114</v>
      </c>
      <c r="C3" s="71" t="s">
        <v>115</v>
      </c>
      <c r="D3" s="71" t="s">
        <v>116</v>
      </c>
      <c r="E3" s="72" t="s">
        <v>117</v>
      </c>
      <c r="F3" s="72" t="s">
        <v>118</v>
      </c>
      <c r="G3" s="73" t="s">
        <v>119</v>
      </c>
      <c r="H3" s="74" t="s">
        <v>120</v>
      </c>
      <c r="I3" s="75" t="s">
        <v>121</v>
      </c>
      <c r="J3" s="103" t="s">
        <v>276</v>
      </c>
      <c r="K3" s="76" t="s">
        <v>122</v>
      </c>
      <c r="L3" s="74" t="s">
        <v>123</v>
      </c>
      <c r="M3" s="75">
        <f t="shared" ref="M3:M14" si="0">IF(L3="Asignado",15,0)</f>
        <v>15</v>
      </c>
      <c r="N3" s="74" t="s">
        <v>124</v>
      </c>
      <c r="O3" s="74">
        <f t="shared" ref="O3:O14" si="1">IF(N3="Adecuado",15,0)</f>
        <v>15</v>
      </c>
      <c r="P3" s="74" t="s">
        <v>125</v>
      </c>
      <c r="Q3" s="74">
        <f t="shared" ref="Q3:Q14" si="2">IF(P3="Oportuna",15,0)</f>
        <v>15</v>
      </c>
      <c r="R3" s="74" t="s">
        <v>126</v>
      </c>
      <c r="S3" s="74">
        <f t="shared" ref="S3:S14" si="3">IF(R3="Prevenir", 15, IF(R3="Detectar", 10,0))</f>
        <v>15</v>
      </c>
      <c r="T3" s="74" t="s">
        <v>127</v>
      </c>
      <c r="U3" s="74">
        <f t="shared" ref="U3:U14" si="4">IF(T3="Confiable",15,0)</f>
        <v>15</v>
      </c>
      <c r="V3" s="74" t="s">
        <v>128</v>
      </c>
      <c r="W3" s="74">
        <f t="shared" ref="W3:W8" si="5">IF(V3="Se investigan y resuelven oportunamente",15,0)</f>
        <v>15</v>
      </c>
      <c r="X3" s="74" t="s">
        <v>129</v>
      </c>
      <c r="Y3" s="74">
        <f t="shared" ref="Y3:Y14" si="6">IF(X3="Completa", 10, IF(X3="Incompleta", 5,0))</f>
        <v>10</v>
      </c>
      <c r="Z3" s="74">
        <f t="shared" ref="Z3:Z14" si="7">SUM(M3,O3,Q3,S3,U3,W3,Y3)</f>
        <v>100</v>
      </c>
      <c r="AA3" s="74" t="s">
        <v>130</v>
      </c>
      <c r="AB3" s="74" t="s">
        <v>130</v>
      </c>
      <c r="AC3" s="74" t="s">
        <v>130</v>
      </c>
      <c r="AD3" s="74" t="str">
        <f t="shared" ref="AD3:AD14" si="8">IF(AC3="Fuerte","100",IF(AC3="Moderado","50",IF(AC3="Débil","0")))</f>
        <v>100</v>
      </c>
      <c r="AE3" s="74">
        <v>100</v>
      </c>
      <c r="AF3" s="74" t="str">
        <f>IF(AE3="","",IF(AE3&lt;50,"Débil",IF(AE3=100,"Fuerte",IF(OR(AE3&gt;=50,AE3&lt;=99),"Moderado"))))</f>
        <v>Fuerte</v>
      </c>
      <c r="AG3" s="74">
        <v>2</v>
      </c>
      <c r="AH3" s="74">
        <v>0</v>
      </c>
      <c r="AI3" s="74" t="s">
        <v>131</v>
      </c>
      <c r="AJ3" s="74" t="s">
        <v>121</v>
      </c>
      <c r="AK3" s="74" t="s">
        <v>50</v>
      </c>
      <c r="AL3" s="74" t="s">
        <v>132</v>
      </c>
      <c r="AM3" s="74" t="s">
        <v>133</v>
      </c>
      <c r="AN3" s="72" t="s">
        <v>134</v>
      </c>
      <c r="AO3" s="77" t="s">
        <v>135</v>
      </c>
      <c r="AP3" s="77" t="s">
        <v>136</v>
      </c>
      <c r="AQ3" s="77" t="s">
        <v>137</v>
      </c>
      <c r="AR3" s="77" t="s">
        <v>138</v>
      </c>
      <c r="AS3" s="77" t="s">
        <v>139</v>
      </c>
    </row>
    <row r="4" spans="1:45" ht="75" customHeight="1" x14ac:dyDescent="0.25">
      <c r="A4" s="148">
        <v>1</v>
      </c>
      <c r="B4" s="78" t="s">
        <v>48</v>
      </c>
      <c r="C4" s="140" t="s">
        <v>140</v>
      </c>
      <c r="D4" s="140" t="s">
        <v>116</v>
      </c>
      <c r="E4" s="145" t="s">
        <v>141</v>
      </c>
      <c r="F4" s="145" t="s">
        <v>142</v>
      </c>
      <c r="G4" s="146" t="s">
        <v>143</v>
      </c>
      <c r="H4" s="140" t="s">
        <v>144</v>
      </c>
      <c r="I4" s="140" t="s">
        <v>145</v>
      </c>
      <c r="J4" s="143" t="s">
        <v>276</v>
      </c>
      <c r="K4" s="87" t="s">
        <v>281</v>
      </c>
      <c r="L4" s="74" t="s">
        <v>123</v>
      </c>
      <c r="M4" s="75">
        <f t="shared" si="0"/>
        <v>15</v>
      </c>
      <c r="N4" s="74" t="s">
        <v>124</v>
      </c>
      <c r="O4" s="74">
        <f t="shared" si="1"/>
        <v>15</v>
      </c>
      <c r="P4" s="74" t="s">
        <v>125</v>
      </c>
      <c r="Q4" s="74">
        <f t="shared" si="2"/>
        <v>15</v>
      </c>
      <c r="R4" s="74" t="s">
        <v>126</v>
      </c>
      <c r="S4" s="74">
        <f t="shared" si="3"/>
        <v>15</v>
      </c>
      <c r="T4" s="79" t="s">
        <v>127</v>
      </c>
      <c r="U4" s="74">
        <f t="shared" si="4"/>
        <v>15</v>
      </c>
      <c r="V4" s="74" t="s">
        <v>128</v>
      </c>
      <c r="W4" s="74">
        <f t="shared" si="5"/>
        <v>15</v>
      </c>
      <c r="X4" s="74" t="s">
        <v>129</v>
      </c>
      <c r="Y4" s="74">
        <f t="shared" si="6"/>
        <v>10</v>
      </c>
      <c r="Z4" s="74">
        <f t="shared" si="7"/>
        <v>100</v>
      </c>
      <c r="AA4" s="74" t="s">
        <v>130</v>
      </c>
      <c r="AB4" s="74" t="s">
        <v>130</v>
      </c>
      <c r="AC4" s="74" t="s">
        <v>130</v>
      </c>
      <c r="AD4" s="74" t="str">
        <f t="shared" si="8"/>
        <v>100</v>
      </c>
      <c r="AE4" s="147">
        <f>350/4</f>
        <v>87.5</v>
      </c>
      <c r="AF4" s="140" t="s">
        <v>51</v>
      </c>
      <c r="AG4" s="140">
        <v>1</v>
      </c>
      <c r="AH4" s="140">
        <v>0</v>
      </c>
      <c r="AI4" s="140" t="s">
        <v>131</v>
      </c>
      <c r="AJ4" s="140" t="s">
        <v>145</v>
      </c>
      <c r="AK4" s="140" t="s">
        <v>276</v>
      </c>
      <c r="AL4" s="140" t="s">
        <v>132</v>
      </c>
      <c r="AM4" s="74" t="s">
        <v>133</v>
      </c>
      <c r="AN4" s="80" t="s">
        <v>146</v>
      </c>
      <c r="AO4" s="81" t="s">
        <v>147</v>
      </c>
      <c r="AP4" s="82" t="s">
        <v>148</v>
      </c>
      <c r="AQ4" s="82" t="s">
        <v>149</v>
      </c>
      <c r="AR4" s="79" t="s">
        <v>150</v>
      </c>
      <c r="AS4" s="142" t="s">
        <v>151</v>
      </c>
    </row>
    <row r="5" spans="1:45" ht="80.25" customHeight="1" x14ac:dyDescent="0.25">
      <c r="A5" s="148"/>
      <c r="B5" s="78" t="s">
        <v>48</v>
      </c>
      <c r="C5" s="140"/>
      <c r="D5" s="140"/>
      <c r="E5" s="145"/>
      <c r="F5" s="145"/>
      <c r="G5" s="146"/>
      <c r="H5" s="140"/>
      <c r="I5" s="140"/>
      <c r="J5" s="143"/>
      <c r="K5" s="76" t="s">
        <v>152</v>
      </c>
      <c r="L5" s="74" t="s">
        <v>123</v>
      </c>
      <c r="M5" s="75">
        <f t="shared" si="0"/>
        <v>15</v>
      </c>
      <c r="N5" s="74" t="s">
        <v>124</v>
      </c>
      <c r="O5" s="74">
        <f t="shared" si="1"/>
        <v>15</v>
      </c>
      <c r="P5" s="74" t="s">
        <v>125</v>
      </c>
      <c r="Q5" s="74">
        <f t="shared" si="2"/>
        <v>15</v>
      </c>
      <c r="R5" s="74" t="s">
        <v>126</v>
      </c>
      <c r="S5" s="74">
        <f t="shared" si="3"/>
        <v>15</v>
      </c>
      <c r="T5" s="79" t="s">
        <v>127</v>
      </c>
      <c r="U5" s="74">
        <f t="shared" si="4"/>
        <v>15</v>
      </c>
      <c r="V5" s="74" t="s">
        <v>128</v>
      </c>
      <c r="W5" s="74">
        <f t="shared" si="5"/>
        <v>15</v>
      </c>
      <c r="X5" s="74" t="s">
        <v>129</v>
      </c>
      <c r="Y5" s="74">
        <f t="shared" si="6"/>
        <v>10</v>
      </c>
      <c r="Z5" s="74">
        <f t="shared" si="7"/>
        <v>100</v>
      </c>
      <c r="AA5" s="74" t="s">
        <v>130</v>
      </c>
      <c r="AB5" s="74" t="s">
        <v>130</v>
      </c>
      <c r="AC5" s="74" t="s">
        <v>130</v>
      </c>
      <c r="AD5" s="74" t="str">
        <f t="shared" si="8"/>
        <v>100</v>
      </c>
      <c r="AE5" s="147"/>
      <c r="AF5" s="140"/>
      <c r="AG5" s="140"/>
      <c r="AH5" s="140"/>
      <c r="AI5" s="140"/>
      <c r="AJ5" s="140"/>
      <c r="AK5" s="140"/>
      <c r="AL5" s="140"/>
      <c r="AM5" s="74" t="s">
        <v>133</v>
      </c>
      <c r="AN5" s="80" t="s">
        <v>153</v>
      </c>
      <c r="AO5" s="83" t="s">
        <v>154</v>
      </c>
      <c r="AP5" s="82" t="s">
        <v>155</v>
      </c>
      <c r="AQ5" s="82" t="s">
        <v>156</v>
      </c>
      <c r="AR5" s="79" t="s">
        <v>150</v>
      </c>
      <c r="AS5" s="142"/>
    </row>
    <row r="6" spans="1:45" ht="69" customHeight="1" x14ac:dyDescent="0.25">
      <c r="A6" s="148"/>
      <c r="B6" s="78" t="s">
        <v>48</v>
      </c>
      <c r="C6" s="140"/>
      <c r="D6" s="140"/>
      <c r="E6" s="145"/>
      <c r="F6" s="80" t="s">
        <v>157</v>
      </c>
      <c r="G6" s="146"/>
      <c r="H6" s="140"/>
      <c r="I6" s="140"/>
      <c r="J6" s="143"/>
      <c r="K6" s="76" t="s">
        <v>158</v>
      </c>
      <c r="L6" s="74" t="s">
        <v>123</v>
      </c>
      <c r="M6" s="75">
        <f t="shared" si="0"/>
        <v>15</v>
      </c>
      <c r="N6" s="74" t="s">
        <v>124</v>
      </c>
      <c r="O6" s="74">
        <f t="shared" si="1"/>
        <v>15</v>
      </c>
      <c r="P6" s="74" t="s">
        <v>125</v>
      </c>
      <c r="Q6" s="74">
        <f t="shared" si="2"/>
        <v>15</v>
      </c>
      <c r="R6" s="81" t="s">
        <v>159</v>
      </c>
      <c r="S6" s="74">
        <f t="shared" si="3"/>
        <v>10</v>
      </c>
      <c r="T6" s="79" t="s">
        <v>127</v>
      </c>
      <c r="U6" s="74">
        <f t="shared" si="4"/>
        <v>15</v>
      </c>
      <c r="V6" s="74" t="s">
        <v>128</v>
      </c>
      <c r="W6" s="74">
        <f t="shared" si="5"/>
        <v>15</v>
      </c>
      <c r="X6" s="74" t="s">
        <v>129</v>
      </c>
      <c r="Y6" s="74">
        <f t="shared" si="6"/>
        <v>10</v>
      </c>
      <c r="Z6" s="74">
        <f t="shared" si="7"/>
        <v>95</v>
      </c>
      <c r="AA6" s="74" t="s">
        <v>51</v>
      </c>
      <c r="AB6" s="74" t="s">
        <v>130</v>
      </c>
      <c r="AC6" s="74" t="s">
        <v>130</v>
      </c>
      <c r="AD6" s="74" t="str">
        <f t="shared" si="8"/>
        <v>100</v>
      </c>
      <c r="AE6" s="147"/>
      <c r="AF6" s="140"/>
      <c r="AG6" s="140"/>
      <c r="AH6" s="140"/>
      <c r="AI6" s="140"/>
      <c r="AJ6" s="140"/>
      <c r="AK6" s="140"/>
      <c r="AL6" s="140"/>
      <c r="AM6" s="81" t="s">
        <v>160</v>
      </c>
      <c r="AN6" s="80" t="s">
        <v>161</v>
      </c>
      <c r="AO6" s="81" t="s">
        <v>162</v>
      </c>
      <c r="AP6" s="82" t="s">
        <v>163</v>
      </c>
      <c r="AQ6" s="82" t="s">
        <v>164</v>
      </c>
      <c r="AR6" s="79" t="s">
        <v>165</v>
      </c>
      <c r="AS6" s="142"/>
    </row>
    <row r="7" spans="1:45" ht="69.75" customHeight="1" x14ac:dyDescent="0.25">
      <c r="A7" s="148"/>
      <c r="B7" s="78" t="s">
        <v>48</v>
      </c>
      <c r="C7" s="140"/>
      <c r="D7" s="140"/>
      <c r="E7" s="145"/>
      <c r="F7" s="80" t="s">
        <v>166</v>
      </c>
      <c r="G7" s="146"/>
      <c r="H7" s="140"/>
      <c r="I7" s="140"/>
      <c r="J7" s="143"/>
      <c r="K7" s="76" t="s">
        <v>167</v>
      </c>
      <c r="L7" s="74" t="s">
        <v>123</v>
      </c>
      <c r="M7" s="75">
        <f t="shared" si="0"/>
        <v>15</v>
      </c>
      <c r="N7" s="74" t="s">
        <v>124</v>
      </c>
      <c r="O7" s="74">
        <f t="shared" si="1"/>
        <v>15</v>
      </c>
      <c r="P7" s="74" t="s">
        <v>125</v>
      </c>
      <c r="Q7" s="74">
        <f t="shared" si="2"/>
        <v>15</v>
      </c>
      <c r="R7" s="74" t="s">
        <v>126</v>
      </c>
      <c r="S7" s="74">
        <f t="shared" si="3"/>
        <v>15</v>
      </c>
      <c r="T7" s="79" t="s">
        <v>127</v>
      </c>
      <c r="U7" s="74">
        <f t="shared" si="4"/>
        <v>15</v>
      </c>
      <c r="V7" s="74" t="s">
        <v>128</v>
      </c>
      <c r="W7" s="74">
        <f t="shared" si="5"/>
        <v>15</v>
      </c>
      <c r="X7" s="74" t="s">
        <v>129</v>
      </c>
      <c r="Y7" s="74">
        <f t="shared" si="6"/>
        <v>10</v>
      </c>
      <c r="Z7" s="74">
        <f t="shared" si="7"/>
        <v>100</v>
      </c>
      <c r="AA7" s="74" t="s">
        <v>130</v>
      </c>
      <c r="AB7" s="74" t="s">
        <v>130</v>
      </c>
      <c r="AC7" s="74" t="s">
        <v>130</v>
      </c>
      <c r="AD7" s="74" t="str">
        <f t="shared" si="8"/>
        <v>100</v>
      </c>
      <c r="AE7" s="147"/>
      <c r="AF7" s="140"/>
      <c r="AG7" s="140"/>
      <c r="AH7" s="140"/>
      <c r="AI7" s="140"/>
      <c r="AJ7" s="140"/>
      <c r="AK7" s="140"/>
      <c r="AL7" s="140"/>
      <c r="AM7" s="74" t="s">
        <v>133</v>
      </c>
      <c r="AN7" s="80" t="s">
        <v>168</v>
      </c>
      <c r="AO7" s="82" t="s">
        <v>169</v>
      </c>
      <c r="AP7" s="82" t="s">
        <v>170</v>
      </c>
      <c r="AQ7" s="82" t="s">
        <v>171</v>
      </c>
      <c r="AR7" s="79" t="s">
        <v>150</v>
      </c>
      <c r="AS7" s="142"/>
    </row>
    <row r="8" spans="1:45" ht="107.25" customHeight="1" x14ac:dyDescent="0.25">
      <c r="A8" s="84">
        <v>3</v>
      </c>
      <c r="B8" s="78" t="s">
        <v>48</v>
      </c>
      <c r="C8" s="74" t="s">
        <v>172</v>
      </c>
      <c r="D8" s="74" t="s">
        <v>116</v>
      </c>
      <c r="E8" s="80" t="s">
        <v>173</v>
      </c>
      <c r="F8" s="79" t="s">
        <v>49</v>
      </c>
      <c r="G8" s="79" t="s">
        <v>174</v>
      </c>
      <c r="H8" s="74" t="s">
        <v>144</v>
      </c>
      <c r="I8" s="74" t="s">
        <v>145</v>
      </c>
      <c r="J8" s="103" t="s">
        <v>276</v>
      </c>
      <c r="K8" s="76" t="s">
        <v>175</v>
      </c>
      <c r="L8" s="74" t="s">
        <v>123</v>
      </c>
      <c r="M8" s="75">
        <f t="shared" si="0"/>
        <v>15</v>
      </c>
      <c r="N8" s="74" t="s">
        <v>124</v>
      </c>
      <c r="O8" s="74">
        <f t="shared" si="1"/>
        <v>15</v>
      </c>
      <c r="P8" s="74" t="s">
        <v>125</v>
      </c>
      <c r="Q8" s="74">
        <f t="shared" si="2"/>
        <v>15</v>
      </c>
      <c r="R8" s="74" t="s">
        <v>126</v>
      </c>
      <c r="S8" s="79">
        <f t="shared" si="3"/>
        <v>15</v>
      </c>
      <c r="T8" s="74" t="s">
        <v>127</v>
      </c>
      <c r="U8" s="79">
        <f t="shared" si="4"/>
        <v>15</v>
      </c>
      <c r="V8" s="74" t="s">
        <v>128</v>
      </c>
      <c r="W8" s="74">
        <f t="shared" si="5"/>
        <v>15</v>
      </c>
      <c r="X8" s="74" t="s">
        <v>129</v>
      </c>
      <c r="Y8" s="74">
        <f t="shared" si="6"/>
        <v>10</v>
      </c>
      <c r="Z8" s="74">
        <f t="shared" si="7"/>
        <v>100</v>
      </c>
      <c r="AA8" s="74" t="s">
        <v>130</v>
      </c>
      <c r="AB8" s="74" t="s">
        <v>130</v>
      </c>
      <c r="AC8" s="74" t="s">
        <v>130</v>
      </c>
      <c r="AD8" s="74" t="str">
        <f t="shared" si="8"/>
        <v>100</v>
      </c>
      <c r="AE8" s="74">
        <v>100</v>
      </c>
      <c r="AF8" s="74" t="str">
        <f>IF(AE8="","",IF(AE8&lt;50,"Débil",IF(AE8=100,"Fuerte",IF(OR(AE8&gt;=50,AE8&lt;=99),"Moderado"))))</f>
        <v>Fuerte</v>
      </c>
      <c r="AG8" s="74">
        <v>2</v>
      </c>
      <c r="AH8" s="74">
        <v>0</v>
      </c>
      <c r="AI8" s="74" t="s">
        <v>176</v>
      </c>
      <c r="AJ8" s="74" t="s">
        <v>145</v>
      </c>
      <c r="AK8" s="74" t="s">
        <v>276</v>
      </c>
      <c r="AL8" s="74" t="s">
        <v>132</v>
      </c>
      <c r="AM8" s="74" t="s">
        <v>133</v>
      </c>
      <c r="AN8" s="80" t="s">
        <v>177</v>
      </c>
      <c r="AO8" s="82" t="s">
        <v>178</v>
      </c>
      <c r="AP8" s="82" t="s">
        <v>179</v>
      </c>
      <c r="AQ8" s="82" t="s">
        <v>180</v>
      </c>
      <c r="AR8" s="79" t="s">
        <v>181</v>
      </c>
      <c r="AS8" s="85" t="s">
        <v>182</v>
      </c>
    </row>
    <row r="9" spans="1:45" ht="97.5" customHeight="1" x14ac:dyDescent="0.25">
      <c r="A9" s="144">
        <v>1</v>
      </c>
      <c r="B9" s="86" t="s">
        <v>52</v>
      </c>
      <c r="C9" s="140" t="s">
        <v>53</v>
      </c>
      <c r="D9" s="140" t="s">
        <v>116</v>
      </c>
      <c r="E9" s="145" t="s">
        <v>183</v>
      </c>
      <c r="F9" s="145" t="s">
        <v>184</v>
      </c>
      <c r="G9" s="146" t="s">
        <v>185</v>
      </c>
      <c r="H9" s="140" t="s">
        <v>144</v>
      </c>
      <c r="I9" s="140" t="s">
        <v>121</v>
      </c>
      <c r="J9" s="143" t="s">
        <v>276</v>
      </c>
      <c r="K9" s="76" t="s">
        <v>186</v>
      </c>
      <c r="L9" s="74" t="s">
        <v>123</v>
      </c>
      <c r="M9" s="75">
        <f t="shared" si="0"/>
        <v>15</v>
      </c>
      <c r="N9" s="74" t="s">
        <v>124</v>
      </c>
      <c r="O9" s="74">
        <f t="shared" si="1"/>
        <v>15</v>
      </c>
      <c r="P9" s="74" t="s">
        <v>125</v>
      </c>
      <c r="Q9" s="74">
        <f t="shared" si="2"/>
        <v>15</v>
      </c>
      <c r="R9" s="74" t="s">
        <v>126</v>
      </c>
      <c r="S9" s="74">
        <f t="shared" si="3"/>
        <v>15</v>
      </c>
      <c r="T9" s="74" t="s">
        <v>127</v>
      </c>
      <c r="U9" s="74">
        <f t="shared" si="4"/>
        <v>15</v>
      </c>
      <c r="V9" s="74" t="s">
        <v>128</v>
      </c>
      <c r="W9" s="74">
        <f>IF(V9="Se investigan y resuelven oportunamente",15,0)</f>
        <v>15</v>
      </c>
      <c r="X9" s="74" t="s">
        <v>129</v>
      </c>
      <c r="Y9" s="74">
        <f t="shared" si="6"/>
        <v>10</v>
      </c>
      <c r="Z9" s="74">
        <f t="shared" si="7"/>
        <v>100</v>
      </c>
      <c r="AA9" s="74" t="s">
        <v>130</v>
      </c>
      <c r="AB9" s="74" t="s">
        <v>130</v>
      </c>
      <c r="AC9" s="74" t="s">
        <v>130</v>
      </c>
      <c r="AD9" s="74" t="str">
        <f t="shared" si="8"/>
        <v>100</v>
      </c>
      <c r="AE9" s="140">
        <v>100</v>
      </c>
      <c r="AF9" s="140" t="str">
        <f>IF(AE9="","",IF(AE9&lt;50,"Débil",IF(AE9=100,"Fuerte",IF(OR(AE9&gt;=50,AE9&lt;=99),"Moderado"))))</f>
        <v>Fuerte</v>
      </c>
      <c r="AG9" s="140">
        <v>2</v>
      </c>
      <c r="AH9" s="140">
        <v>0</v>
      </c>
      <c r="AI9" s="140" t="s">
        <v>176</v>
      </c>
      <c r="AJ9" s="140" t="s">
        <v>121</v>
      </c>
      <c r="AK9" s="140" t="s">
        <v>50</v>
      </c>
      <c r="AL9" s="140" t="s">
        <v>132</v>
      </c>
      <c r="AM9" s="74" t="s">
        <v>133</v>
      </c>
      <c r="AN9" s="87" t="s">
        <v>187</v>
      </c>
      <c r="AO9" s="77" t="s">
        <v>188</v>
      </c>
      <c r="AP9" s="108" t="s">
        <v>189</v>
      </c>
      <c r="AQ9" s="79" t="s">
        <v>190</v>
      </c>
      <c r="AR9" s="79" t="s">
        <v>191</v>
      </c>
      <c r="AS9" s="142" t="s">
        <v>192</v>
      </c>
    </row>
    <row r="10" spans="1:45" ht="47.25" customHeight="1" x14ac:dyDescent="0.25">
      <c r="A10" s="144"/>
      <c r="B10" s="86" t="s">
        <v>52</v>
      </c>
      <c r="C10" s="140"/>
      <c r="D10" s="140"/>
      <c r="E10" s="145"/>
      <c r="F10" s="145"/>
      <c r="G10" s="146"/>
      <c r="H10" s="140"/>
      <c r="I10" s="140"/>
      <c r="J10" s="143"/>
      <c r="K10" s="76" t="s">
        <v>193</v>
      </c>
      <c r="L10" s="74" t="s">
        <v>123</v>
      </c>
      <c r="M10" s="75">
        <f t="shared" si="0"/>
        <v>15</v>
      </c>
      <c r="N10" s="74" t="s">
        <v>124</v>
      </c>
      <c r="O10" s="74">
        <f t="shared" si="1"/>
        <v>15</v>
      </c>
      <c r="P10" s="74" t="s">
        <v>125</v>
      </c>
      <c r="Q10" s="74">
        <f t="shared" si="2"/>
        <v>15</v>
      </c>
      <c r="R10" s="74" t="s">
        <v>126</v>
      </c>
      <c r="S10" s="74">
        <f t="shared" si="3"/>
        <v>15</v>
      </c>
      <c r="T10" s="74" t="s">
        <v>127</v>
      </c>
      <c r="U10" s="74">
        <f t="shared" si="4"/>
        <v>15</v>
      </c>
      <c r="V10" s="74" t="s">
        <v>128</v>
      </c>
      <c r="W10" s="74">
        <f>IF(V10="Se investigan y resuelven oportunamente",15,0)</f>
        <v>15</v>
      </c>
      <c r="X10" s="74" t="s">
        <v>129</v>
      </c>
      <c r="Y10" s="74">
        <f t="shared" si="6"/>
        <v>10</v>
      </c>
      <c r="Z10" s="74">
        <f t="shared" si="7"/>
        <v>100</v>
      </c>
      <c r="AA10" s="74" t="s">
        <v>130</v>
      </c>
      <c r="AB10" s="74" t="s">
        <v>130</v>
      </c>
      <c r="AC10" s="74" t="s">
        <v>130</v>
      </c>
      <c r="AD10" s="74" t="str">
        <f t="shared" si="8"/>
        <v>100</v>
      </c>
      <c r="AE10" s="140"/>
      <c r="AF10" s="140"/>
      <c r="AG10" s="140"/>
      <c r="AH10" s="140"/>
      <c r="AI10" s="140"/>
      <c r="AJ10" s="140"/>
      <c r="AK10" s="140"/>
      <c r="AL10" s="140"/>
      <c r="AM10" s="74" t="s">
        <v>133</v>
      </c>
      <c r="AN10" s="87" t="s">
        <v>194</v>
      </c>
      <c r="AO10" s="77" t="s">
        <v>195</v>
      </c>
      <c r="AP10" s="108" t="s">
        <v>196</v>
      </c>
      <c r="AQ10" s="79" t="s">
        <v>197</v>
      </c>
      <c r="AR10" s="79" t="s">
        <v>191</v>
      </c>
      <c r="AS10" s="142"/>
    </row>
    <row r="11" spans="1:45" ht="76.5" customHeight="1" x14ac:dyDescent="0.25">
      <c r="A11" s="144"/>
      <c r="B11" s="86" t="s">
        <v>52</v>
      </c>
      <c r="C11" s="140"/>
      <c r="D11" s="140"/>
      <c r="E11" s="145"/>
      <c r="F11" s="145"/>
      <c r="G11" s="146"/>
      <c r="H11" s="140"/>
      <c r="I11" s="140"/>
      <c r="J11" s="143"/>
      <c r="K11" s="76" t="s">
        <v>198</v>
      </c>
      <c r="L11" s="74" t="s">
        <v>123</v>
      </c>
      <c r="M11" s="75">
        <f t="shared" si="0"/>
        <v>15</v>
      </c>
      <c r="N11" s="74" t="s">
        <v>124</v>
      </c>
      <c r="O11" s="74">
        <f t="shared" si="1"/>
        <v>15</v>
      </c>
      <c r="P11" s="74" t="s">
        <v>125</v>
      </c>
      <c r="Q11" s="74">
        <f t="shared" si="2"/>
        <v>15</v>
      </c>
      <c r="R11" s="74" t="s">
        <v>126</v>
      </c>
      <c r="S11" s="74">
        <f t="shared" si="3"/>
        <v>15</v>
      </c>
      <c r="T11" s="74" t="s">
        <v>127</v>
      </c>
      <c r="U11" s="74">
        <f t="shared" si="4"/>
        <v>15</v>
      </c>
      <c r="V11" s="74" t="s">
        <v>128</v>
      </c>
      <c r="W11" s="74">
        <f>IF(V11="Se investigan y resuelven oportunamente",15,0)</f>
        <v>15</v>
      </c>
      <c r="X11" s="74" t="s">
        <v>129</v>
      </c>
      <c r="Y11" s="74">
        <f t="shared" si="6"/>
        <v>10</v>
      </c>
      <c r="Z11" s="74">
        <f t="shared" si="7"/>
        <v>100</v>
      </c>
      <c r="AA11" s="74" t="s">
        <v>130</v>
      </c>
      <c r="AB11" s="74" t="s">
        <v>130</v>
      </c>
      <c r="AC11" s="74" t="s">
        <v>130</v>
      </c>
      <c r="AD11" s="74" t="str">
        <f t="shared" si="8"/>
        <v>100</v>
      </c>
      <c r="AE11" s="140"/>
      <c r="AF11" s="140"/>
      <c r="AG11" s="140"/>
      <c r="AH11" s="140"/>
      <c r="AI11" s="140"/>
      <c r="AJ11" s="140"/>
      <c r="AK11" s="140"/>
      <c r="AL11" s="140"/>
      <c r="AM11" s="74" t="s">
        <v>133</v>
      </c>
      <c r="AN11" s="87" t="s">
        <v>199</v>
      </c>
      <c r="AO11" s="77" t="s">
        <v>200</v>
      </c>
      <c r="AP11" s="108" t="s">
        <v>201</v>
      </c>
      <c r="AQ11" s="79" t="s">
        <v>202</v>
      </c>
      <c r="AR11" s="79" t="s">
        <v>203</v>
      </c>
      <c r="AS11" s="142"/>
    </row>
    <row r="12" spans="1:45" ht="47.25" customHeight="1" x14ac:dyDescent="0.25">
      <c r="A12" s="133">
        <v>8</v>
      </c>
      <c r="B12" s="86" t="s">
        <v>52</v>
      </c>
      <c r="C12" s="129" t="s">
        <v>204</v>
      </c>
      <c r="D12" s="136" t="s">
        <v>116</v>
      </c>
      <c r="E12" s="138" t="s">
        <v>205</v>
      </c>
      <c r="F12" s="89" t="s">
        <v>206</v>
      </c>
      <c r="G12" s="79" t="s">
        <v>185</v>
      </c>
      <c r="H12" s="140" t="s">
        <v>120</v>
      </c>
      <c r="I12" s="129" t="s">
        <v>51</v>
      </c>
      <c r="J12" s="129" t="s">
        <v>50</v>
      </c>
      <c r="K12" s="76" t="s">
        <v>207</v>
      </c>
      <c r="L12" s="74" t="s">
        <v>123</v>
      </c>
      <c r="M12" s="75">
        <f t="shared" si="0"/>
        <v>15</v>
      </c>
      <c r="N12" s="74" t="s">
        <v>124</v>
      </c>
      <c r="O12" s="74">
        <f t="shared" si="1"/>
        <v>15</v>
      </c>
      <c r="P12" s="74" t="s">
        <v>125</v>
      </c>
      <c r="Q12" s="74">
        <f t="shared" si="2"/>
        <v>15</v>
      </c>
      <c r="R12" s="74" t="s">
        <v>126</v>
      </c>
      <c r="S12" s="74">
        <f t="shared" si="3"/>
        <v>15</v>
      </c>
      <c r="T12" s="74" t="s">
        <v>127</v>
      </c>
      <c r="U12" s="74">
        <f t="shared" si="4"/>
        <v>15</v>
      </c>
      <c r="V12" s="74" t="s">
        <v>128</v>
      </c>
      <c r="W12" s="74">
        <f t="shared" ref="W12:W14" si="9">IF(V12="Se investigan y resuelven oportunamente",15,0)</f>
        <v>15</v>
      </c>
      <c r="X12" s="74" t="s">
        <v>129</v>
      </c>
      <c r="Y12" s="74">
        <f t="shared" si="6"/>
        <v>10</v>
      </c>
      <c r="Z12" s="74">
        <f t="shared" si="7"/>
        <v>100</v>
      </c>
      <c r="AA12" s="74" t="s">
        <v>130</v>
      </c>
      <c r="AB12" s="74" t="s">
        <v>130</v>
      </c>
      <c r="AC12" s="74" t="s">
        <v>130</v>
      </c>
      <c r="AD12" s="74" t="str">
        <f t="shared" si="8"/>
        <v>100</v>
      </c>
      <c r="AE12" s="129">
        <v>100</v>
      </c>
      <c r="AF12" s="141" t="s">
        <v>130</v>
      </c>
      <c r="AG12" s="129">
        <v>2</v>
      </c>
      <c r="AH12" s="129">
        <v>0</v>
      </c>
      <c r="AI12" s="129" t="s">
        <v>131</v>
      </c>
      <c r="AJ12" s="129" t="s">
        <v>208</v>
      </c>
      <c r="AK12" s="129" t="s">
        <v>51</v>
      </c>
      <c r="AL12" s="129" t="s">
        <v>132</v>
      </c>
      <c r="AM12" s="129" t="s">
        <v>133</v>
      </c>
      <c r="AN12" s="90" t="s">
        <v>209</v>
      </c>
      <c r="AO12" s="77" t="s">
        <v>210</v>
      </c>
      <c r="AP12" s="91" t="s">
        <v>211</v>
      </c>
      <c r="AQ12" s="79" t="s">
        <v>212</v>
      </c>
      <c r="AR12" s="88" t="s">
        <v>213</v>
      </c>
      <c r="AS12" s="131" t="s">
        <v>214</v>
      </c>
    </row>
    <row r="13" spans="1:45" ht="47.25" customHeight="1" x14ac:dyDescent="0.25">
      <c r="A13" s="134"/>
      <c r="B13" s="86" t="s">
        <v>52</v>
      </c>
      <c r="C13" s="135"/>
      <c r="D13" s="137"/>
      <c r="E13" s="139"/>
      <c r="F13" s="89" t="s">
        <v>215</v>
      </c>
      <c r="G13" s="79" t="s">
        <v>185</v>
      </c>
      <c r="H13" s="140"/>
      <c r="I13" s="130"/>
      <c r="J13" s="130"/>
      <c r="K13" s="76" t="s">
        <v>216</v>
      </c>
      <c r="L13" s="74" t="s">
        <v>123</v>
      </c>
      <c r="M13" s="75">
        <f t="shared" si="0"/>
        <v>15</v>
      </c>
      <c r="N13" s="74" t="s">
        <v>124</v>
      </c>
      <c r="O13" s="74">
        <f t="shared" si="1"/>
        <v>15</v>
      </c>
      <c r="P13" s="74" t="s">
        <v>125</v>
      </c>
      <c r="Q13" s="74">
        <f t="shared" si="2"/>
        <v>15</v>
      </c>
      <c r="R13" s="74" t="s">
        <v>126</v>
      </c>
      <c r="S13" s="74">
        <f t="shared" si="3"/>
        <v>15</v>
      </c>
      <c r="T13" s="74" t="s">
        <v>127</v>
      </c>
      <c r="U13" s="74">
        <f t="shared" si="4"/>
        <v>15</v>
      </c>
      <c r="V13" s="74" t="s">
        <v>128</v>
      </c>
      <c r="W13" s="74">
        <f t="shared" si="9"/>
        <v>15</v>
      </c>
      <c r="X13" s="74" t="s">
        <v>129</v>
      </c>
      <c r="Y13" s="74">
        <f t="shared" si="6"/>
        <v>10</v>
      </c>
      <c r="Z13" s="74">
        <f t="shared" si="7"/>
        <v>100</v>
      </c>
      <c r="AA13" s="74" t="s">
        <v>130</v>
      </c>
      <c r="AB13" s="74" t="s">
        <v>130</v>
      </c>
      <c r="AC13" s="74" t="s">
        <v>130</v>
      </c>
      <c r="AD13" s="74" t="str">
        <f t="shared" si="8"/>
        <v>100</v>
      </c>
      <c r="AE13" s="130"/>
      <c r="AF13" s="130"/>
      <c r="AG13" s="130"/>
      <c r="AH13" s="130"/>
      <c r="AI13" s="130"/>
      <c r="AJ13" s="130"/>
      <c r="AK13" s="130"/>
      <c r="AL13" s="130"/>
      <c r="AM13" s="130"/>
      <c r="AN13" s="79" t="s">
        <v>217</v>
      </c>
      <c r="AO13" s="77" t="s">
        <v>218</v>
      </c>
      <c r="AP13" s="91" t="s">
        <v>219</v>
      </c>
      <c r="AQ13" s="79" t="s">
        <v>212</v>
      </c>
      <c r="AR13" s="88" t="s">
        <v>213</v>
      </c>
      <c r="AS13" s="132"/>
    </row>
    <row r="14" spans="1:45" ht="119.25" customHeight="1" x14ac:dyDescent="0.25">
      <c r="A14" s="92">
        <v>4</v>
      </c>
      <c r="B14" s="93" t="s">
        <v>220</v>
      </c>
      <c r="C14" s="74" t="s">
        <v>221</v>
      </c>
      <c r="D14" s="74" t="s">
        <v>116</v>
      </c>
      <c r="E14" s="87" t="s">
        <v>222</v>
      </c>
      <c r="F14" s="80" t="s">
        <v>223</v>
      </c>
      <c r="G14" s="79" t="s">
        <v>224</v>
      </c>
      <c r="H14" s="74" t="s">
        <v>144</v>
      </c>
      <c r="I14" s="74" t="s">
        <v>121</v>
      </c>
      <c r="J14" s="103" t="s">
        <v>276</v>
      </c>
      <c r="K14" s="76" t="s">
        <v>225</v>
      </c>
      <c r="L14" s="82" t="s">
        <v>123</v>
      </c>
      <c r="M14" s="81">
        <f t="shared" si="0"/>
        <v>15</v>
      </c>
      <c r="N14" s="82" t="s">
        <v>124</v>
      </c>
      <c r="O14" s="82">
        <f t="shared" si="1"/>
        <v>15</v>
      </c>
      <c r="P14" s="82" t="s">
        <v>125</v>
      </c>
      <c r="Q14" s="82">
        <f t="shared" si="2"/>
        <v>15</v>
      </c>
      <c r="R14" s="82" t="s">
        <v>126</v>
      </c>
      <c r="S14" s="82">
        <f t="shared" si="3"/>
        <v>15</v>
      </c>
      <c r="T14" s="82" t="s">
        <v>127</v>
      </c>
      <c r="U14" s="82">
        <f t="shared" si="4"/>
        <v>15</v>
      </c>
      <c r="V14" s="82" t="s">
        <v>128</v>
      </c>
      <c r="W14" s="82">
        <f t="shared" si="9"/>
        <v>15</v>
      </c>
      <c r="X14" s="74" t="s">
        <v>129</v>
      </c>
      <c r="Y14" s="74">
        <f t="shared" si="6"/>
        <v>10</v>
      </c>
      <c r="Z14" s="74">
        <f t="shared" si="7"/>
        <v>100</v>
      </c>
      <c r="AA14" s="74" t="s">
        <v>130</v>
      </c>
      <c r="AB14" s="74" t="s">
        <v>130</v>
      </c>
      <c r="AC14" s="74" t="s">
        <v>130</v>
      </c>
      <c r="AD14" s="74" t="str">
        <f t="shared" si="8"/>
        <v>100</v>
      </c>
      <c r="AE14" s="82">
        <v>100</v>
      </c>
      <c r="AF14" s="74" t="str">
        <f>IF(AE14="","",IF(AE14&lt;50,"Débil",IF(AE14=100,"Fuerte",IF(OR(AE14&gt;=50,AE14&lt;=99),"Moderado"))))</f>
        <v>Fuerte</v>
      </c>
      <c r="AG14" s="82">
        <v>1</v>
      </c>
      <c r="AH14" s="82">
        <v>0</v>
      </c>
      <c r="AI14" s="82" t="s">
        <v>131</v>
      </c>
      <c r="AJ14" s="82" t="s">
        <v>121</v>
      </c>
      <c r="AK14" s="74" t="s">
        <v>50</v>
      </c>
      <c r="AL14" s="82" t="s">
        <v>132</v>
      </c>
      <c r="AM14" s="74" t="s">
        <v>133</v>
      </c>
      <c r="AN14" s="94" t="s">
        <v>226</v>
      </c>
      <c r="AO14" s="95" t="s">
        <v>227</v>
      </c>
      <c r="AP14" s="96" t="s">
        <v>228</v>
      </c>
      <c r="AQ14" s="96" t="s">
        <v>229</v>
      </c>
      <c r="AR14" s="96" t="s">
        <v>230</v>
      </c>
      <c r="AS14" s="104" t="s">
        <v>231</v>
      </c>
    </row>
  </sheetData>
  <autoFilter ref="A1:AS14">
    <filterColumn colId="7" showButton="0"/>
    <filterColumn colId="8" showButton="0"/>
    <filterColumn colId="11" showButton="0"/>
    <filterColumn colId="12" showButton="0"/>
  </autoFilter>
  <mergeCells count="70">
    <mergeCell ref="A4:A7"/>
    <mergeCell ref="C4:C7"/>
    <mergeCell ref="D4:D7"/>
    <mergeCell ref="E4:E7"/>
    <mergeCell ref="F4:F5"/>
    <mergeCell ref="AL4:AL7"/>
    <mergeCell ref="AS4:AS7"/>
    <mergeCell ref="H4:H7"/>
    <mergeCell ref="I4:I7"/>
    <mergeCell ref="J4:J7"/>
    <mergeCell ref="AE4:AE7"/>
    <mergeCell ref="AF4:AF7"/>
    <mergeCell ref="AG4:AG7"/>
    <mergeCell ref="G9:G11"/>
    <mergeCell ref="AH4:AH7"/>
    <mergeCell ref="AI4:AI7"/>
    <mergeCell ref="AJ4:AJ7"/>
    <mergeCell ref="AK4:AK7"/>
    <mergeCell ref="G4:G7"/>
    <mergeCell ref="A9:A11"/>
    <mergeCell ref="C9:C11"/>
    <mergeCell ref="D9:D11"/>
    <mergeCell ref="E9:E11"/>
    <mergeCell ref="F9:F11"/>
    <mergeCell ref="AS9:AS11"/>
    <mergeCell ref="H9:H11"/>
    <mergeCell ref="I9:I11"/>
    <mergeCell ref="J9:J11"/>
    <mergeCell ref="AE9:AE11"/>
    <mergeCell ref="AF9:AF11"/>
    <mergeCell ref="AG9:AG11"/>
    <mergeCell ref="AH9:AH11"/>
    <mergeCell ref="AI9:AI11"/>
    <mergeCell ref="AJ9:AJ11"/>
    <mergeCell ref="AK9:AK11"/>
    <mergeCell ref="AL9:AL11"/>
    <mergeCell ref="AI12:AI13"/>
    <mergeCell ref="A12:A13"/>
    <mergeCell ref="C12:C13"/>
    <mergeCell ref="D12:D13"/>
    <mergeCell ref="E12:E13"/>
    <mergeCell ref="H12:H13"/>
    <mergeCell ref="I12:I13"/>
    <mergeCell ref="J12:J13"/>
    <mergeCell ref="AE12:AE13"/>
    <mergeCell ref="AF12:AF13"/>
    <mergeCell ref="AG12:AG13"/>
    <mergeCell ref="AH12:AH13"/>
    <mergeCell ref="A1:A2"/>
    <mergeCell ref="B1:B2"/>
    <mergeCell ref="C1:C2"/>
    <mergeCell ref="D1:D2"/>
    <mergeCell ref="E1:E2"/>
    <mergeCell ref="AJ12:AJ13"/>
    <mergeCell ref="AK12:AK13"/>
    <mergeCell ref="AL12:AL13"/>
    <mergeCell ref="AM12:AM13"/>
    <mergeCell ref="AS12:AS13"/>
    <mergeCell ref="AS1:AS2"/>
    <mergeCell ref="F1:F2"/>
    <mergeCell ref="G1:G2"/>
    <mergeCell ref="H1:J1"/>
    <mergeCell ref="K1:K2"/>
    <mergeCell ref="L1:N1"/>
    <mergeCell ref="AM1:AM2"/>
    <mergeCell ref="AN1:AN2"/>
    <mergeCell ref="AO1:AO2"/>
    <mergeCell ref="AP1:AP2"/>
    <mergeCell ref="AQ1:AQ2"/>
    <mergeCell ref="AR1:AR2"/>
  </mergeCells>
  <conditionalFormatting sqref="J3">
    <cfRule type="containsText" dxfId="47" priority="49" operator="containsText" text="Bajo">
      <formula>NOT(ISERROR(SEARCH("Bajo",J3)))</formula>
    </cfRule>
    <cfRule type="containsText" dxfId="46" priority="50" operator="containsText" text="Moderado">
      <formula>NOT(ISERROR(SEARCH("Moderado",J3)))</formula>
    </cfRule>
    <cfRule type="containsText" dxfId="45" priority="51" operator="containsText" text="Extremo">
      <formula>NOT(ISERROR(SEARCH("Extremo",J3)))</formula>
    </cfRule>
    <cfRule type="containsText" dxfId="44" priority="52" operator="containsText" text="Alto">
      <formula>NOT(ISERROR(SEARCH("Alto",J3)))</formula>
    </cfRule>
  </conditionalFormatting>
  <conditionalFormatting sqref="AK3">
    <cfRule type="containsText" dxfId="43" priority="45" operator="containsText" text="Bajo">
      <formula>NOT(ISERROR(SEARCH("Bajo",AK3)))</formula>
    </cfRule>
    <cfRule type="containsText" dxfId="42" priority="46" operator="containsText" text="Moderado">
      <formula>NOT(ISERROR(SEARCH("Moderado",AK3)))</formula>
    </cfRule>
    <cfRule type="containsText" dxfId="41" priority="47" operator="containsText" text="Extremo">
      <formula>NOT(ISERROR(SEARCH("Extremo",AK3)))</formula>
    </cfRule>
    <cfRule type="containsText" dxfId="40" priority="48" operator="containsText" text="Alto">
      <formula>NOT(ISERROR(SEARCH("Alto",AK3)))</formula>
    </cfRule>
  </conditionalFormatting>
  <conditionalFormatting sqref="J4:J6">
    <cfRule type="containsText" dxfId="39" priority="41" operator="containsText" text="Bajo">
      <formula>NOT(ISERROR(SEARCH("Bajo",J4)))</formula>
    </cfRule>
    <cfRule type="containsText" dxfId="38" priority="42" operator="containsText" text="Moderado">
      <formula>NOT(ISERROR(SEARCH("Moderado",J4)))</formula>
    </cfRule>
    <cfRule type="containsText" dxfId="37" priority="43" operator="containsText" text="Extremo">
      <formula>NOT(ISERROR(SEARCH("Extremo",J4)))</formula>
    </cfRule>
    <cfRule type="containsText" dxfId="36" priority="44" operator="containsText" text="Alto">
      <formula>NOT(ISERROR(SEARCH("Alto",J4)))</formula>
    </cfRule>
  </conditionalFormatting>
  <conditionalFormatting sqref="AK4">
    <cfRule type="containsText" dxfId="35" priority="37" operator="containsText" text="Bajo">
      <formula>NOT(ISERROR(SEARCH("Bajo",AK4)))</formula>
    </cfRule>
    <cfRule type="containsText" dxfId="34" priority="38" operator="containsText" text="Moderado">
      <formula>NOT(ISERROR(SEARCH("Moderado",AK4)))</formula>
    </cfRule>
    <cfRule type="containsText" dxfId="33" priority="39" operator="containsText" text="Extremo">
      <formula>NOT(ISERROR(SEARCH("Extremo",AK4)))</formula>
    </cfRule>
    <cfRule type="containsText" dxfId="32" priority="40" operator="containsText" text="Alto">
      <formula>NOT(ISERROR(SEARCH("Alto",AK4)))</formula>
    </cfRule>
  </conditionalFormatting>
  <conditionalFormatting sqref="AK8">
    <cfRule type="containsText" dxfId="31" priority="33" operator="containsText" text="Bajo">
      <formula>NOT(ISERROR(SEARCH("Bajo",AK8)))</formula>
    </cfRule>
    <cfRule type="containsText" dxfId="30" priority="34" operator="containsText" text="Moderado">
      <formula>NOT(ISERROR(SEARCH("Moderado",AK8)))</formula>
    </cfRule>
    <cfRule type="containsText" dxfId="29" priority="35" operator="containsText" text="Extremo">
      <formula>NOT(ISERROR(SEARCH("Extremo",AK8)))</formula>
    </cfRule>
    <cfRule type="containsText" dxfId="28" priority="36" operator="containsText" text="Alto">
      <formula>NOT(ISERROR(SEARCH("Alto",AK8)))</formula>
    </cfRule>
  </conditionalFormatting>
  <conditionalFormatting sqref="J9:J10">
    <cfRule type="containsText" dxfId="27" priority="29" operator="containsText" text="Bajo">
      <formula>NOT(ISERROR(SEARCH("Bajo",J9)))</formula>
    </cfRule>
    <cfRule type="containsText" dxfId="26" priority="30" operator="containsText" text="Moderado">
      <formula>NOT(ISERROR(SEARCH("Moderado",J9)))</formula>
    </cfRule>
    <cfRule type="containsText" dxfId="25" priority="31" operator="containsText" text="Extremo">
      <formula>NOT(ISERROR(SEARCH("Extremo",J9)))</formula>
    </cfRule>
    <cfRule type="containsText" dxfId="24" priority="32" operator="containsText" text="Alto">
      <formula>NOT(ISERROR(SEARCH("Alto",J9)))</formula>
    </cfRule>
  </conditionalFormatting>
  <conditionalFormatting sqref="AK9:AK10">
    <cfRule type="containsText" dxfId="23" priority="25" operator="containsText" text="Bajo">
      <formula>NOT(ISERROR(SEARCH("Bajo",AK9)))</formula>
    </cfRule>
    <cfRule type="containsText" dxfId="22" priority="26" operator="containsText" text="Moderado">
      <formula>NOT(ISERROR(SEARCH("Moderado",AK9)))</formula>
    </cfRule>
    <cfRule type="containsText" dxfId="21" priority="27" operator="containsText" text="Extremo">
      <formula>NOT(ISERROR(SEARCH("Extremo",AK9)))</formula>
    </cfRule>
    <cfRule type="containsText" dxfId="20" priority="28" operator="containsText" text="Alto">
      <formula>NOT(ISERROR(SEARCH("Alto",AK9)))</formula>
    </cfRule>
  </conditionalFormatting>
  <conditionalFormatting sqref="AK12">
    <cfRule type="containsText" dxfId="19" priority="21" operator="containsText" text="Bajo">
      <formula>NOT(ISERROR(SEARCH("Bajo",AK12)))</formula>
    </cfRule>
    <cfRule type="containsText" dxfId="18" priority="22" operator="containsText" text="Moderado">
      <formula>NOT(ISERROR(SEARCH("Moderado",AK12)))</formula>
    </cfRule>
    <cfRule type="containsText" dxfId="17" priority="23" operator="containsText" text="Extremo">
      <formula>NOT(ISERROR(SEARCH("Extremo",AK12)))</formula>
    </cfRule>
    <cfRule type="containsText" dxfId="16" priority="24" operator="containsText" text="Alto">
      <formula>NOT(ISERROR(SEARCH("Alto",AK12)))</formula>
    </cfRule>
  </conditionalFormatting>
  <conditionalFormatting sqref="J12">
    <cfRule type="containsText" dxfId="15" priority="17" operator="containsText" text="Bajo">
      <formula>NOT(ISERROR(SEARCH("Bajo",J12)))</formula>
    </cfRule>
    <cfRule type="containsText" dxfId="14" priority="18" operator="containsText" text="Moderado">
      <formula>NOT(ISERROR(SEARCH("Moderado",J12)))</formula>
    </cfRule>
    <cfRule type="containsText" dxfId="13" priority="19" operator="containsText" text="Extremo">
      <formula>NOT(ISERROR(SEARCH("Extremo",J12)))</formula>
    </cfRule>
    <cfRule type="containsText" dxfId="12" priority="20" operator="containsText" text="Alto">
      <formula>NOT(ISERROR(SEARCH("Alto",J12)))</formula>
    </cfRule>
  </conditionalFormatting>
  <conditionalFormatting sqref="AK14">
    <cfRule type="containsText" dxfId="11" priority="9" operator="containsText" text="Bajo">
      <formula>NOT(ISERROR(SEARCH("Bajo",AK14)))</formula>
    </cfRule>
    <cfRule type="containsText" dxfId="10" priority="10" operator="containsText" text="Moderado">
      <formula>NOT(ISERROR(SEARCH("Moderado",AK14)))</formula>
    </cfRule>
    <cfRule type="containsText" dxfId="9" priority="11" operator="containsText" text="Extremo">
      <formula>NOT(ISERROR(SEARCH("Extremo",AK14)))</formula>
    </cfRule>
    <cfRule type="containsText" dxfId="8" priority="12" operator="containsText" text="Alto">
      <formula>NOT(ISERROR(SEARCH("Alto",AK14)))</formula>
    </cfRule>
  </conditionalFormatting>
  <conditionalFormatting sqref="J8">
    <cfRule type="containsText" dxfId="7" priority="5" operator="containsText" text="Bajo">
      <formula>NOT(ISERROR(SEARCH("Bajo",J8)))</formula>
    </cfRule>
    <cfRule type="containsText" dxfId="6" priority="6" operator="containsText" text="Moderado">
      <formula>NOT(ISERROR(SEARCH("Moderado",J8)))</formula>
    </cfRule>
    <cfRule type="containsText" dxfId="5" priority="7" operator="containsText" text="Extremo">
      <formula>NOT(ISERROR(SEARCH("Extremo",J8)))</formula>
    </cfRule>
    <cfRule type="containsText" dxfId="4" priority="8" operator="containsText" text="Alto">
      <formula>NOT(ISERROR(SEARCH("Alto",J8)))</formula>
    </cfRule>
  </conditionalFormatting>
  <conditionalFormatting sqref="J14">
    <cfRule type="containsText" dxfId="3" priority="1" operator="containsText" text="Bajo">
      <formula>NOT(ISERROR(SEARCH("Bajo",J14)))</formula>
    </cfRule>
    <cfRule type="containsText" dxfId="2" priority="2" operator="containsText" text="Moderado">
      <formula>NOT(ISERROR(SEARCH("Moderado",J14)))</formula>
    </cfRule>
    <cfRule type="containsText" dxfId="1" priority="3" operator="containsText" text="Extremo">
      <formula>NOT(ISERROR(SEARCH("Extremo",J14)))</formula>
    </cfRule>
    <cfRule type="containsText" dxfId="0" priority="4" operator="containsText" text="Alto">
      <formula>NOT(ISERROR(SEARCH("Alto",J14)))</formula>
    </cfRule>
  </conditionalFormatting>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zoomScale="87" zoomScaleNormal="87" workbookViewId="0">
      <selection activeCell="A11" sqref="A11:A12"/>
    </sheetView>
  </sheetViews>
  <sheetFormatPr baseColWidth="10" defaultRowHeight="15" x14ac:dyDescent="0.25"/>
  <cols>
    <col min="1" max="1" width="28.42578125" customWidth="1"/>
    <col min="2" max="2" width="5.140625" customWidth="1"/>
    <col min="3" max="3" width="40.28515625" customWidth="1"/>
    <col min="4" max="4" width="37.85546875" customWidth="1"/>
    <col min="5" max="5" width="30.85546875" customWidth="1"/>
    <col min="6" max="6" width="27.28515625" customWidth="1"/>
    <col min="7" max="7" width="15.85546875" customWidth="1"/>
    <col min="8" max="8" width="14.85546875" customWidth="1"/>
    <col min="9" max="9" width="48.140625" customWidth="1"/>
    <col min="10" max="10" width="34.85546875" customWidth="1"/>
    <col min="11" max="11" width="17.7109375" customWidth="1"/>
    <col min="12" max="12" width="58.42578125" customWidth="1"/>
  </cols>
  <sheetData>
    <row r="1" spans="1:12" x14ac:dyDescent="0.25">
      <c r="A1" s="150" t="s">
        <v>5</v>
      </c>
      <c r="B1" s="150"/>
      <c r="C1" s="150"/>
      <c r="D1" s="150"/>
      <c r="E1" s="150"/>
      <c r="F1" s="150"/>
      <c r="G1" s="150"/>
      <c r="H1" s="150"/>
      <c r="I1" s="150"/>
      <c r="J1" s="26"/>
      <c r="K1" s="26"/>
      <c r="L1" s="26"/>
    </row>
    <row r="2" spans="1:12" x14ac:dyDescent="0.25">
      <c r="A2" s="150" t="s">
        <v>66</v>
      </c>
      <c r="B2" s="150"/>
      <c r="C2" s="150"/>
      <c r="D2" s="150"/>
      <c r="E2" s="150"/>
      <c r="F2" s="150"/>
      <c r="G2" s="150"/>
      <c r="H2" s="150"/>
      <c r="I2" s="150"/>
      <c r="J2" s="26"/>
      <c r="K2" s="26"/>
      <c r="L2" s="26"/>
    </row>
    <row r="3" spans="1:12" x14ac:dyDescent="0.25">
      <c r="A3" s="150" t="s">
        <v>4</v>
      </c>
      <c r="B3" s="150"/>
      <c r="C3" s="150"/>
      <c r="D3" s="150"/>
      <c r="E3" s="150"/>
      <c r="F3" s="150"/>
      <c r="G3" s="150"/>
      <c r="H3" s="150"/>
      <c r="I3" s="150"/>
      <c r="J3" s="26"/>
      <c r="K3" s="26"/>
      <c r="L3" s="26"/>
    </row>
    <row r="4" spans="1:12" x14ac:dyDescent="0.25">
      <c r="A4" s="26"/>
      <c r="B4" s="26"/>
      <c r="C4" s="26"/>
      <c r="D4" s="26"/>
      <c r="E4" s="26"/>
      <c r="F4" s="26"/>
      <c r="G4" s="26"/>
      <c r="H4" s="26"/>
      <c r="I4" s="26"/>
      <c r="J4" s="26"/>
      <c r="K4" s="26"/>
      <c r="L4" s="26"/>
    </row>
    <row r="5" spans="1:12" ht="73.5" customHeight="1" x14ac:dyDescent="0.25">
      <c r="A5" s="9" t="s">
        <v>29</v>
      </c>
      <c r="B5" s="149" t="s">
        <v>3</v>
      </c>
      <c r="C5" s="149"/>
      <c r="D5" s="9" t="s">
        <v>1</v>
      </c>
      <c r="E5" s="9" t="s">
        <v>2</v>
      </c>
      <c r="F5" s="12" t="s">
        <v>23</v>
      </c>
      <c r="G5" s="9" t="s">
        <v>26</v>
      </c>
      <c r="H5" s="9" t="s">
        <v>27</v>
      </c>
      <c r="I5" s="9" t="s">
        <v>20</v>
      </c>
      <c r="J5" s="6" t="s">
        <v>33</v>
      </c>
      <c r="K5" s="6" t="s">
        <v>37</v>
      </c>
      <c r="L5" s="9" t="s">
        <v>21</v>
      </c>
    </row>
    <row r="6" spans="1:12" ht="75" customHeight="1" x14ac:dyDescent="0.25">
      <c r="A6" s="48" t="s">
        <v>54</v>
      </c>
      <c r="B6" s="13" t="s">
        <v>31</v>
      </c>
      <c r="C6" s="44" t="s">
        <v>288</v>
      </c>
      <c r="D6" s="44" t="s">
        <v>82</v>
      </c>
      <c r="E6" s="17" t="s">
        <v>40</v>
      </c>
      <c r="F6" s="68" t="s">
        <v>41</v>
      </c>
      <c r="G6" s="14">
        <v>43831</v>
      </c>
      <c r="H6" s="14">
        <v>44196</v>
      </c>
      <c r="I6" s="37" t="s">
        <v>42</v>
      </c>
      <c r="J6" s="37"/>
      <c r="K6" s="33"/>
      <c r="L6" s="38"/>
    </row>
    <row r="7" spans="1:12" ht="55.5" customHeight="1" x14ac:dyDescent="0.25">
      <c r="A7" s="51" t="s">
        <v>55</v>
      </c>
      <c r="B7" s="13" t="s">
        <v>30</v>
      </c>
      <c r="C7" s="44" t="s">
        <v>277</v>
      </c>
      <c r="D7" s="17" t="s">
        <v>85</v>
      </c>
      <c r="E7" s="44" t="s">
        <v>24</v>
      </c>
      <c r="F7" s="17" t="s">
        <v>40</v>
      </c>
      <c r="G7" s="14">
        <v>43922</v>
      </c>
      <c r="H7" s="14">
        <v>44196</v>
      </c>
      <c r="I7" s="37" t="s">
        <v>86</v>
      </c>
      <c r="J7" s="37"/>
      <c r="K7" s="33"/>
      <c r="L7" s="38"/>
    </row>
    <row r="8" spans="1:12" ht="75.75" customHeight="1" x14ac:dyDescent="0.25">
      <c r="A8" s="153" t="s">
        <v>56</v>
      </c>
      <c r="B8" s="13" t="s">
        <v>57</v>
      </c>
      <c r="C8" s="44" t="s">
        <v>289</v>
      </c>
      <c r="D8" s="17" t="s">
        <v>278</v>
      </c>
      <c r="E8" s="17" t="s">
        <v>40</v>
      </c>
      <c r="F8" s="17"/>
      <c r="G8" s="14">
        <v>44167</v>
      </c>
      <c r="H8" s="14">
        <v>44185</v>
      </c>
      <c r="I8" s="37" t="s">
        <v>290</v>
      </c>
      <c r="J8" s="41"/>
      <c r="K8" s="33"/>
      <c r="L8" s="38"/>
    </row>
    <row r="9" spans="1:12" ht="51.75" customHeight="1" x14ac:dyDescent="0.25">
      <c r="A9" s="154"/>
      <c r="B9" s="13" t="s">
        <v>59</v>
      </c>
      <c r="C9" s="44" t="s">
        <v>291</v>
      </c>
      <c r="D9" s="40" t="s">
        <v>63</v>
      </c>
      <c r="E9" s="17" t="s">
        <v>40</v>
      </c>
      <c r="F9" s="17"/>
      <c r="G9" s="14">
        <v>44167</v>
      </c>
      <c r="H9" s="14">
        <v>44185</v>
      </c>
      <c r="I9" s="37" t="s">
        <v>68</v>
      </c>
      <c r="J9" s="41"/>
      <c r="K9" s="33"/>
      <c r="L9" s="38"/>
    </row>
    <row r="10" spans="1:12" ht="64.5" customHeight="1" x14ac:dyDescent="0.25">
      <c r="A10" s="155"/>
      <c r="B10" s="13" t="s">
        <v>62</v>
      </c>
      <c r="C10" s="44" t="s">
        <v>87</v>
      </c>
      <c r="D10" s="17" t="s">
        <v>60</v>
      </c>
      <c r="E10" s="17" t="s">
        <v>40</v>
      </c>
      <c r="F10" s="17"/>
      <c r="G10" s="14">
        <v>43860</v>
      </c>
      <c r="H10" s="14">
        <v>43861</v>
      </c>
      <c r="I10" s="37" t="s">
        <v>67</v>
      </c>
      <c r="J10" s="41"/>
      <c r="K10" s="33"/>
      <c r="L10" s="38"/>
    </row>
    <row r="11" spans="1:12" ht="69.75" customHeight="1" x14ac:dyDescent="0.25">
      <c r="A11" s="151" t="s">
        <v>61</v>
      </c>
      <c r="B11" s="13" t="s">
        <v>64</v>
      </c>
      <c r="C11" s="44" t="s">
        <v>285</v>
      </c>
      <c r="D11" s="39" t="s">
        <v>284</v>
      </c>
      <c r="E11" s="44" t="s">
        <v>24</v>
      </c>
      <c r="F11" s="28"/>
      <c r="G11" s="14">
        <v>43831</v>
      </c>
      <c r="H11" s="14">
        <v>44196</v>
      </c>
      <c r="I11" s="37" t="s">
        <v>292</v>
      </c>
      <c r="J11" s="27"/>
      <c r="K11" s="33"/>
      <c r="L11" s="38"/>
    </row>
    <row r="12" spans="1:12" ht="89.25" customHeight="1" x14ac:dyDescent="0.25">
      <c r="A12" s="152"/>
      <c r="B12" s="30" t="s">
        <v>65</v>
      </c>
      <c r="C12" s="44" t="s">
        <v>293</v>
      </c>
      <c r="D12" s="17" t="s">
        <v>45</v>
      </c>
      <c r="E12" s="29" t="s">
        <v>44</v>
      </c>
      <c r="F12" s="28"/>
      <c r="G12" s="14" t="s">
        <v>83</v>
      </c>
      <c r="H12" s="14" t="s">
        <v>84</v>
      </c>
      <c r="I12" s="37" t="s">
        <v>46</v>
      </c>
      <c r="J12" s="27"/>
      <c r="K12" s="33"/>
      <c r="L12" s="38"/>
    </row>
    <row r="13" spans="1:12" x14ac:dyDescent="0.25">
      <c r="K13" s="105"/>
    </row>
  </sheetData>
  <autoFilter ref="A5:L5">
    <filterColumn colId="1" showButton="0"/>
  </autoFilter>
  <mergeCells count="6">
    <mergeCell ref="B5:C5"/>
    <mergeCell ref="A1:I1"/>
    <mergeCell ref="A2:I2"/>
    <mergeCell ref="A3:I3"/>
    <mergeCell ref="A11:A12"/>
    <mergeCell ref="A8:A1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zoomScale="84" zoomScaleNormal="84" workbookViewId="0">
      <selection activeCell="A2" sqref="A2:L2"/>
    </sheetView>
  </sheetViews>
  <sheetFormatPr baseColWidth="10" defaultRowHeight="15" x14ac:dyDescent="0.25"/>
  <cols>
    <col min="1" max="1" width="16.7109375" customWidth="1"/>
    <col min="2" max="2" width="19.28515625" customWidth="1"/>
    <col min="4" max="4" width="17.7109375" customWidth="1"/>
    <col min="5" max="5" width="19.7109375" customWidth="1"/>
    <col min="6" max="6" width="14" customWidth="1"/>
    <col min="7" max="7" width="15" customWidth="1"/>
    <col min="8" max="8" width="16" customWidth="1"/>
    <col min="9" max="9" width="14" customWidth="1"/>
    <col min="10" max="10" width="16" customWidth="1"/>
    <col min="11" max="11" width="13.7109375" customWidth="1"/>
  </cols>
  <sheetData>
    <row r="1" spans="1:13" x14ac:dyDescent="0.25">
      <c r="A1" s="150" t="s">
        <v>5</v>
      </c>
      <c r="B1" s="150"/>
      <c r="C1" s="150"/>
      <c r="D1" s="150"/>
      <c r="E1" s="150"/>
      <c r="F1" s="150"/>
      <c r="G1" s="150"/>
      <c r="H1" s="150"/>
      <c r="I1" s="150"/>
      <c r="J1" s="150"/>
      <c r="K1" s="150"/>
      <c r="L1" s="2"/>
      <c r="M1" s="2"/>
    </row>
    <row r="2" spans="1:13" x14ac:dyDescent="0.25">
      <c r="A2" s="150" t="s">
        <v>66</v>
      </c>
      <c r="B2" s="150"/>
      <c r="C2" s="150"/>
      <c r="D2" s="150"/>
      <c r="E2" s="150"/>
      <c r="F2" s="150"/>
      <c r="G2" s="150"/>
      <c r="H2" s="150"/>
      <c r="I2" s="150"/>
      <c r="J2" s="150"/>
      <c r="K2" s="150"/>
      <c r="L2" s="150"/>
      <c r="M2" s="2"/>
    </row>
    <row r="3" spans="1:13" x14ac:dyDescent="0.25">
      <c r="A3" s="150" t="s">
        <v>35</v>
      </c>
      <c r="B3" s="150"/>
      <c r="C3" s="150"/>
      <c r="D3" s="150"/>
      <c r="E3" s="150"/>
      <c r="F3" s="150"/>
      <c r="G3" s="150"/>
      <c r="H3" s="150"/>
      <c r="I3" s="150"/>
      <c r="J3" s="150"/>
      <c r="K3" s="150"/>
    </row>
    <row r="4" spans="1:13" x14ac:dyDescent="0.25">
      <c r="A4" s="150"/>
      <c r="B4" s="150"/>
      <c r="C4" s="150"/>
      <c r="D4" s="150"/>
      <c r="E4" s="150"/>
      <c r="F4" s="150"/>
      <c r="G4" s="150"/>
      <c r="H4" s="150"/>
      <c r="I4" s="150"/>
      <c r="J4" s="150"/>
      <c r="K4" s="150"/>
      <c r="L4" s="2"/>
      <c r="M4" s="2"/>
    </row>
    <row r="5" spans="1:13" x14ac:dyDescent="0.25">
      <c r="A5" s="159" t="s">
        <v>8</v>
      </c>
      <c r="B5" s="159"/>
      <c r="C5" s="159"/>
      <c r="D5" s="159"/>
      <c r="E5" s="159" t="s">
        <v>9</v>
      </c>
      <c r="F5" s="159"/>
      <c r="G5" s="159"/>
      <c r="H5" s="159"/>
      <c r="I5" s="159" t="s">
        <v>7</v>
      </c>
      <c r="J5" s="159"/>
      <c r="K5" s="159"/>
    </row>
    <row r="6" spans="1:13" ht="49.5" customHeight="1" x14ac:dyDescent="0.25">
      <c r="A6" s="4" t="s">
        <v>6</v>
      </c>
      <c r="B6" s="4" t="s">
        <v>10</v>
      </c>
      <c r="C6" s="4" t="s">
        <v>12</v>
      </c>
      <c r="D6" s="4" t="s">
        <v>11</v>
      </c>
      <c r="E6" s="4" t="s">
        <v>13</v>
      </c>
      <c r="F6" s="6" t="s">
        <v>14</v>
      </c>
      <c r="G6" s="6" t="s">
        <v>15</v>
      </c>
      <c r="H6" s="6" t="s">
        <v>18</v>
      </c>
      <c r="I6" s="6" t="s">
        <v>16</v>
      </c>
      <c r="J6" s="6" t="s">
        <v>17</v>
      </c>
      <c r="K6" s="6" t="s">
        <v>2</v>
      </c>
    </row>
    <row r="7" spans="1:13" x14ac:dyDescent="0.25">
      <c r="A7" s="1"/>
      <c r="B7" s="1"/>
      <c r="C7" s="1"/>
      <c r="D7" s="1"/>
      <c r="E7" s="1"/>
      <c r="F7" s="1"/>
      <c r="G7" s="1"/>
      <c r="H7" s="1"/>
      <c r="I7" s="1"/>
      <c r="J7" s="1"/>
      <c r="K7" s="1"/>
    </row>
    <row r="8" spans="1:13" ht="39" customHeight="1" x14ac:dyDescent="0.25">
      <c r="A8" s="156" t="s">
        <v>22</v>
      </c>
      <c r="B8" s="157"/>
      <c r="C8" s="157"/>
      <c r="D8" s="157"/>
      <c r="E8" s="157"/>
      <c r="F8" s="157"/>
      <c r="G8" s="157"/>
      <c r="H8" s="157"/>
      <c r="I8" s="157"/>
      <c r="J8" s="157"/>
      <c r="K8" s="158"/>
    </row>
    <row r="9" spans="1:13" x14ac:dyDescent="0.25">
      <c r="A9" s="1"/>
      <c r="B9" s="1"/>
      <c r="C9" s="1"/>
      <c r="D9" s="1"/>
      <c r="E9" s="1"/>
      <c r="F9" s="1"/>
      <c r="G9" s="1"/>
      <c r="H9" s="1"/>
      <c r="I9" s="1"/>
      <c r="J9" s="1"/>
      <c r="K9" s="24" t="s">
        <v>43</v>
      </c>
    </row>
    <row r="10" spans="1:13" x14ac:dyDescent="0.25">
      <c r="A10" s="5" t="s">
        <v>28</v>
      </c>
    </row>
  </sheetData>
  <mergeCells count="8">
    <mergeCell ref="A8:K8"/>
    <mergeCell ref="A5:D5"/>
    <mergeCell ref="E5:H5"/>
    <mergeCell ref="I5:K5"/>
    <mergeCell ref="A1:K1"/>
    <mergeCell ref="A3:K3"/>
    <mergeCell ref="A4:K4"/>
    <mergeCell ref="A2:L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78" zoomScaleNormal="78" workbookViewId="0">
      <pane xSplit="6" ySplit="5" topLeftCell="H6" activePane="bottomRight" state="frozen"/>
      <selection pane="topRight" activeCell="G1" sqref="G1"/>
      <selection pane="bottomLeft" activeCell="A6" sqref="A6"/>
      <selection pane="bottomRight" activeCell="D12" sqref="D12"/>
    </sheetView>
  </sheetViews>
  <sheetFormatPr baseColWidth="10" defaultRowHeight="75" customHeight="1" x14ac:dyDescent="0.25"/>
  <cols>
    <col min="1" max="1" width="27.85546875" customWidth="1"/>
    <col min="2" max="2" width="5.140625" customWidth="1"/>
    <col min="3" max="3" width="68.140625" customWidth="1"/>
    <col min="4" max="4" width="47.5703125" customWidth="1"/>
    <col min="5" max="5" width="29.140625" customWidth="1"/>
    <col min="6" max="6" width="26.5703125" customWidth="1"/>
    <col min="7" max="7" width="14.140625" customWidth="1"/>
    <col min="8" max="8" width="15" customWidth="1"/>
    <col min="9" max="9" width="31.140625" customWidth="1"/>
    <col min="10" max="10" width="44.28515625" customWidth="1"/>
    <col min="11" max="11" width="9.85546875" customWidth="1"/>
    <col min="12" max="12" width="34.5703125" customWidth="1"/>
  </cols>
  <sheetData>
    <row r="1" spans="1:13" ht="17.25" customHeight="1" x14ac:dyDescent="0.25">
      <c r="A1" s="160" t="s">
        <v>5</v>
      </c>
      <c r="B1" s="160"/>
      <c r="C1" s="160"/>
      <c r="D1" s="160"/>
      <c r="E1" s="160"/>
      <c r="F1" s="160"/>
      <c r="G1" s="160"/>
      <c r="H1" s="160"/>
      <c r="I1" s="160"/>
      <c r="J1" s="160"/>
      <c r="K1" s="160"/>
      <c r="L1" s="160"/>
      <c r="M1" s="2"/>
    </row>
    <row r="2" spans="1:13" ht="21" customHeight="1" x14ac:dyDescent="0.25">
      <c r="A2" s="150" t="s">
        <v>66</v>
      </c>
      <c r="B2" s="150"/>
      <c r="C2" s="150"/>
      <c r="D2" s="150"/>
      <c r="E2" s="150"/>
      <c r="F2" s="150"/>
      <c r="G2" s="150"/>
      <c r="H2" s="150"/>
      <c r="I2" s="150"/>
      <c r="J2" s="150"/>
      <c r="K2" s="150"/>
      <c r="L2" s="150"/>
      <c r="M2" s="3"/>
    </row>
    <row r="3" spans="1:13" ht="17.25" customHeight="1" x14ac:dyDescent="0.25">
      <c r="A3" s="160" t="s">
        <v>19</v>
      </c>
      <c r="B3" s="160"/>
      <c r="C3" s="160"/>
      <c r="D3" s="160"/>
      <c r="E3" s="160"/>
      <c r="F3" s="160"/>
      <c r="G3" s="160"/>
      <c r="H3" s="160"/>
      <c r="I3" s="160"/>
      <c r="J3" s="160"/>
      <c r="K3" s="160"/>
      <c r="L3" s="160"/>
      <c r="M3" s="3"/>
    </row>
    <row r="4" spans="1:13" ht="18" customHeight="1" x14ac:dyDescent="0.25">
      <c r="A4" s="160"/>
      <c r="B4" s="160"/>
      <c r="C4" s="160"/>
      <c r="D4" s="160"/>
      <c r="E4" s="160"/>
      <c r="F4" s="160"/>
      <c r="G4" s="160"/>
      <c r="H4" s="160"/>
      <c r="I4" s="160"/>
      <c r="J4" s="160"/>
      <c r="K4" s="160"/>
      <c r="L4" s="160"/>
    </row>
    <row r="5" spans="1:13" ht="53.25" customHeight="1" x14ac:dyDescent="0.25">
      <c r="A5" s="9" t="s">
        <v>0</v>
      </c>
      <c r="B5" s="149" t="s">
        <v>3</v>
      </c>
      <c r="C5" s="149"/>
      <c r="D5" s="9" t="s">
        <v>1</v>
      </c>
      <c r="E5" s="9" t="s">
        <v>2</v>
      </c>
      <c r="F5" s="9" t="s">
        <v>23</v>
      </c>
      <c r="G5" s="6" t="s">
        <v>26</v>
      </c>
      <c r="H5" s="6" t="s">
        <v>27</v>
      </c>
      <c r="I5" s="9" t="s">
        <v>20</v>
      </c>
      <c r="J5" s="6" t="s">
        <v>33</v>
      </c>
      <c r="K5" s="6" t="s">
        <v>37</v>
      </c>
      <c r="L5" s="9" t="s">
        <v>21</v>
      </c>
    </row>
    <row r="6" spans="1:13" ht="75" customHeight="1" x14ac:dyDescent="0.25">
      <c r="A6" s="43" t="s">
        <v>70</v>
      </c>
      <c r="B6" s="18" t="s">
        <v>31</v>
      </c>
      <c r="C6" s="54" t="s">
        <v>88</v>
      </c>
      <c r="D6" s="44" t="s">
        <v>279</v>
      </c>
      <c r="E6" s="44" t="s">
        <v>24</v>
      </c>
      <c r="F6" s="44" t="s">
        <v>38</v>
      </c>
      <c r="G6" s="45">
        <v>44084</v>
      </c>
      <c r="H6" s="45">
        <v>44119</v>
      </c>
      <c r="I6" s="50" t="s">
        <v>280</v>
      </c>
      <c r="J6" s="1"/>
      <c r="K6" s="1"/>
      <c r="L6" s="1"/>
    </row>
    <row r="7" spans="1:13" ht="75" customHeight="1" x14ac:dyDescent="0.25">
      <c r="A7" s="53" t="s">
        <v>71</v>
      </c>
      <c r="B7" s="18" t="s">
        <v>30</v>
      </c>
      <c r="C7" s="55" t="s">
        <v>113</v>
      </c>
      <c r="D7" s="17" t="s">
        <v>69</v>
      </c>
      <c r="E7" s="44" t="s">
        <v>38</v>
      </c>
      <c r="F7" s="44" t="s">
        <v>24</v>
      </c>
      <c r="G7" s="45">
        <v>44119</v>
      </c>
      <c r="H7" s="45">
        <v>44165</v>
      </c>
      <c r="I7" s="17" t="s">
        <v>295</v>
      </c>
      <c r="J7" s="1"/>
      <c r="K7" s="1"/>
      <c r="L7" s="1"/>
    </row>
    <row r="8" spans="1:13" ht="75" customHeight="1" x14ac:dyDescent="0.25">
      <c r="A8" s="47" t="s">
        <v>89</v>
      </c>
      <c r="B8" s="18" t="s">
        <v>57</v>
      </c>
      <c r="C8" s="56" t="s">
        <v>90</v>
      </c>
      <c r="D8" s="44" t="s">
        <v>42</v>
      </c>
      <c r="E8" s="44" t="s">
        <v>38</v>
      </c>
      <c r="F8" s="1"/>
      <c r="G8" s="45">
        <v>43997</v>
      </c>
      <c r="H8" s="45">
        <v>44165</v>
      </c>
      <c r="I8" s="17" t="s">
        <v>42</v>
      </c>
      <c r="J8" s="1"/>
      <c r="K8" s="1"/>
      <c r="L8" s="1"/>
    </row>
    <row r="9" spans="1:13" ht="75" customHeight="1" x14ac:dyDescent="0.25">
      <c r="A9" s="161" t="s">
        <v>73</v>
      </c>
      <c r="B9" s="18" t="s">
        <v>64</v>
      </c>
      <c r="C9" s="57" t="s">
        <v>91</v>
      </c>
      <c r="D9" s="44" t="s">
        <v>92</v>
      </c>
      <c r="E9" s="44" t="s">
        <v>38</v>
      </c>
      <c r="F9" s="1"/>
      <c r="G9" s="45">
        <v>44165</v>
      </c>
      <c r="H9" s="45">
        <v>44185</v>
      </c>
      <c r="I9" s="17" t="s">
        <v>93</v>
      </c>
      <c r="J9" s="1"/>
      <c r="K9" s="1"/>
      <c r="L9" s="1"/>
    </row>
    <row r="10" spans="1:13" ht="75" customHeight="1" x14ac:dyDescent="0.25">
      <c r="A10" s="162"/>
      <c r="B10" s="18" t="s">
        <v>65</v>
      </c>
      <c r="C10" s="52" t="s">
        <v>94</v>
      </c>
      <c r="D10" s="44" t="s">
        <v>95</v>
      </c>
      <c r="E10" s="44" t="s">
        <v>38</v>
      </c>
      <c r="F10" s="1"/>
      <c r="G10" s="45">
        <v>44165</v>
      </c>
      <c r="H10" s="45">
        <v>44185</v>
      </c>
      <c r="I10" s="50" t="s">
        <v>80</v>
      </c>
      <c r="J10" s="1"/>
      <c r="K10" s="1"/>
      <c r="L10" s="1"/>
    </row>
    <row r="11" spans="1:13" ht="75" customHeight="1" x14ac:dyDescent="0.25">
      <c r="K11" s="106"/>
    </row>
  </sheetData>
  <mergeCells count="6">
    <mergeCell ref="A2:L2"/>
    <mergeCell ref="A1:L1"/>
    <mergeCell ref="A9:A10"/>
    <mergeCell ref="B5:C5"/>
    <mergeCell ref="A4:L4"/>
    <mergeCell ref="A3:L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topLeftCell="A2" zoomScale="77" zoomScaleNormal="77" workbookViewId="0">
      <pane xSplit="6" ySplit="4" topLeftCell="I7" activePane="bottomRight" state="frozen"/>
      <selection activeCell="A2" sqref="A2"/>
      <selection pane="topRight" activeCell="G2" sqref="G2"/>
      <selection pane="bottomLeft" activeCell="A6" sqref="A6"/>
      <selection pane="bottomRight" activeCell="A7" sqref="A7:A9"/>
    </sheetView>
  </sheetViews>
  <sheetFormatPr baseColWidth="10" defaultRowHeight="15" x14ac:dyDescent="0.25"/>
  <cols>
    <col min="1" max="1" width="31.28515625" customWidth="1"/>
    <col min="2" max="2" width="5.85546875" customWidth="1"/>
    <col min="3" max="3" width="87.140625" customWidth="1"/>
    <col min="4" max="4" width="31.42578125" customWidth="1"/>
    <col min="5" max="5" width="32.42578125" customWidth="1"/>
    <col min="6" max="6" width="28.7109375" customWidth="1"/>
    <col min="7" max="7" width="13.28515625" customWidth="1"/>
    <col min="8" max="8" width="13.7109375" customWidth="1"/>
    <col min="9" max="9" width="38.7109375" customWidth="1"/>
    <col min="10" max="10" width="41.28515625" customWidth="1"/>
    <col min="11" max="11" width="14.42578125" customWidth="1"/>
    <col min="12" max="12" width="37.140625" customWidth="1"/>
    <col min="13" max="13" width="23.42578125" customWidth="1"/>
  </cols>
  <sheetData>
    <row r="1" spans="1:15" x14ac:dyDescent="0.25">
      <c r="A1" s="150" t="s">
        <v>5</v>
      </c>
      <c r="B1" s="150"/>
      <c r="C1" s="150"/>
      <c r="D1" s="150"/>
      <c r="E1" s="150"/>
      <c r="F1" s="150"/>
      <c r="G1" s="150"/>
      <c r="H1" s="150"/>
      <c r="I1" s="150"/>
      <c r="J1" s="150"/>
      <c r="K1" s="150"/>
      <c r="L1" s="150"/>
    </row>
    <row r="2" spans="1:15" x14ac:dyDescent="0.25">
      <c r="A2" s="150" t="s">
        <v>66</v>
      </c>
      <c r="B2" s="150"/>
      <c r="C2" s="150"/>
      <c r="D2" s="150"/>
      <c r="E2" s="150"/>
      <c r="F2" s="150"/>
      <c r="G2" s="150"/>
      <c r="H2" s="150"/>
      <c r="I2" s="150"/>
      <c r="J2" s="150"/>
      <c r="K2" s="150"/>
      <c r="L2" s="150"/>
    </row>
    <row r="3" spans="1:15" x14ac:dyDescent="0.25">
      <c r="A3" s="150" t="s">
        <v>32</v>
      </c>
      <c r="B3" s="150"/>
      <c r="C3" s="150"/>
      <c r="D3" s="150"/>
      <c r="E3" s="150"/>
      <c r="F3" s="150"/>
      <c r="G3" s="150"/>
      <c r="H3" s="150"/>
      <c r="I3" s="150"/>
      <c r="J3" s="150"/>
      <c r="K3" s="150"/>
      <c r="L3" s="150"/>
    </row>
    <row r="4" spans="1:15" x14ac:dyDescent="0.25">
      <c r="A4" s="165"/>
      <c r="B4" s="165"/>
      <c r="C4" s="165"/>
      <c r="D4" s="165"/>
      <c r="E4" s="165"/>
      <c r="F4" s="165"/>
      <c r="G4" s="165"/>
      <c r="H4" s="165"/>
      <c r="I4" s="165"/>
      <c r="J4" s="165"/>
      <c r="K4" s="165"/>
      <c r="L4" s="165"/>
    </row>
    <row r="5" spans="1:15" ht="72.75" customHeight="1" x14ac:dyDescent="0.25">
      <c r="A5" s="9" t="s">
        <v>0</v>
      </c>
      <c r="B5" s="166" t="s">
        <v>3</v>
      </c>
      <c r="C5" s="167"/>
      <c r="D5" s="6" t="s">
        <v>1</v>
      </c>
      <c r="E5" s="6" t="s">
        <v>2</v>
      </c>
      <c r="F5" s="6" t="s">
        <v>23</v>
      </c>
      <c r="G5" s="6" t="s">
        <v>26</v>
      </c>
      <c r="H5" s="6" t="s">
        <v>27</v>
      </c>
      <c r="I5" s="6" t="s">
        <v>20</v>
      </c>
      <c r="J5" s="6" t="s">
        <v>33</v>
      </c>
      <c r="K5" s="6" t="s">
        <v>37</v>
      </c>
      <c r="L5" s="6" t="s">
        <v>21</v>
      </c>
    </row>
    <row r="6" spans="1:15" ht="39.75" customHeight="1" x14ac:dyDescent="0.25">
      <c r="A6" s="48" t="s">
        <v>74</v>
      </c>
      <c r="B6" s="13" t="s">
        <v>31</v>
      </c>
      <c r="C6" s="109" t="s">
        <v>296</v>
      </c>
      <c r="D6" s="107" t="s">
        <v>99</v>
      </c>
      <c r="E6" s="58" t="s">
        <v>38</v>
      </c>
      <c r="F6" s="13"/>
      <c r="G6" s="45" t="s">
        <v>79</v>
      </c>
      <c r="H6" s="45">
        <v>44012</v>
      </c>
      <c r="I6" s="20" t="s">
        <v>100</v>
      </c>
      <c r="J6" s="43"/>
      <c r="K6" s="43"/>
      <c r="L6" s="13"/>
    </row>
    <row r="7" spans="1:15" ht="65.25" customHeight="1" x14ac:dyDescent="0.25">
      <c r="A7" s="153" t="s">
        <v>75</v>
      </c>
      <c r="B7" s="13" t="s">
        <v>30</v>
      </c>
      <c r="C7" s="107" t="s">
        <v>297</v>
      </c>
      <c r="D7" s="110" t="s">
        <v>282</v>
      </c>
      <c r="E7" s="58" t="s">
        <v>38</v>
      </c>
      <c r="F7" s="13"/>
      <c r="G7" s="45">
        <v>43862</v>
      </c>
      <c r="H7" s="45">
        <v>43928</v>
      </c>
      <c r="I7" s="114" t="s">
        <v>81</v>
      </c>
      <c r="J7" s="43"/>
      <c r="K7" s="43"/>
      <c r="L7" s="13"/>
    </row>
    <row r="8" spans="1:15" ht="40.5" customHeight="1" x14ac:dyDescent="0.25">
      <c r="A8" s="154"/>
      <c r="B8" s="169" t="s">
        <v>72</v>
      </c>
      <c r="C8" s="168" t="s">
        <v>298</v>
      </c>
      <c r="D8" s="107" t="s">
        <v>76</v>
      </c>
      <c r="E8" s="110" t="s">
        <v>294</v>
      </c>
      <c r="F8" s="59"/>
      <c r="G8" s="45">
        <v>43922</v>
      </c>
      <c r="H8" s="112">
        <v>44195</v>
      </c>
      <c r="I8" s="171" t="s">
        <v>76</v>
      </c>
      <c r="J8" s="113"/>
      <c r="K8" s="43"/>
      <c r="L8" s="13"/>
    </row>
    <row r="9" spans="1:15" ht="38.25" customHeight="1" x14ac:dyDescent="0.25">
      <c r="A9" s="155"/>
      <c r="B9" s="170"/>
      <c r="C9" s="168"/>
      <c r="D9" s="107" t="s">
        <v>76</v>
      </c>
      <c r="E9" s="107" t="s">
        <v>287</v>
      </c>
      <c r="F9" s="59"/>
      <c r="G9" s="45"/>
      <c r="H9" s="112"/>
      <c r="I9" s="171"/>
      <c r="J9" s="113"/>
      <c r="K9" s="43"/>
      <c r="L9" s="13"/>
    </row>
    <row r="10" spans="1:15" ht="52.5" customHeight="1" x14ac:dyDescent="0.25">
      <c r="A10" s="163" t="s">
        <v>77</v>
      </c>
      <c r="B10" s="64" t="s">
        <v>57</v>
      </c>
      <c r="C10" s="107" t="s">
        <v>299</v>
      </c>
      <c r="D10" s="110" t="s">
        <v>96</v>
      </c>
      <c r="E10" s="58" t="s">
        <v>97</v>
      </c>
      <c r="F10" s="58" t="s">
        <v>38</v>
      </c>
      <c r="G10" s="45">
        <v>43952</v>
      </c>
      <c r="H10" s="45">
        <v>44196</v>
      </c>
      <c r="I10" s="115" t="s">
        <v>300</v>
      </c>
      <c r="J10" s="31"/>
      <c r="K10" s="36"/>
      <c r="L10" s="21"/>
    </row>
    <row r="11" spans="1:15" ht="52.5" customHeight="1" x14ac:dyDescent="0.25">
      <c r="A11" s="164"/>
      <c r="B11" s="64" t="s">
        <v>58</v>
      </c>
      <c r="C11" s="107" t="s">
        <v>301</v>
      </c>
      <c r="D11" s="110" t="s">
        <v>98</v>
      </c>
      <c r="E11" s="65" t="s">
        <v>97</v>
      </c>
      <c r="F11" s="58" t="s">
        <v>38</v>
      </c>
      <c r="G11" s="45">
        <v>43997</v>
      </c>
      <c r="H11" s="45">
        <v>44027</v>
      </c>
      <c r="I11" s="19" t="s">
        <v>302</v>
      </c>
      <c r="J11" s="31"/>
      <c r="K11" s="36"/>
      <c r="L11" s="21"/>
    </row>
    <row r="12" spans="1:15" s="46" customFormat="1" ht="63" customHeight="1" x14ac:dyDescent="0.25">
      <c r="A12" s="153" t="s">
        <v>78</v>
      </c>
      <c r="B12" s="63" t="s">
        <v>64</v>
      </c>
      <c r="C12" s="107" t="s">
        <v>303</v>
      </c>
      <c r="D12" s="111" t="s">
        <v>42</v>
      </c>
      <c r="E12" s="42" t="s">
        <v>38</v>
      </c>
      <c r="F12" s="60"/>
      <c r="G12" s="45">
        <v>43831</v>
      </c>
      <c r="H12" s="45">
        <v>44196</v>
      </c>
      <c r="I12" s="42" t="s">
        <v>42</v>
      </c>
      <c r="J12" s="61"/>
      <c r="K12" s="62"/>
      <c r="L12" s="21"/>
      <c r="M12"/>
      <c r="N12"/>
      <c r="O12"/>
    </row>
    <row r="13" spans="1:15" ht="54" customHeight="1" x14ac:dyDescent="0.25">
      <c r="A13" s="155"/>
      <c r="B13" s="63" t="s">
        <v>65</v>
      </c>
      <c r="C13" s="107" t="s">
        <v>304</v>
      </c>
      <c r="D13" s="111" t="s">
        <v>101</v>
      </c>
      <c r="E13" s="42" t="s">
        <v>102</v>
      </c>
      <c r="F13" s="60"/>
      <c r="G13" s="45">
        <v>43831</v>
      </c>
      <c r="H13" s="45">
        <v>44196</v>
      </c>
      <c r="I13" s="42" t="s">
        <v>305</v>
      </c>
      <c r="J13" s="61"/>
      <c r="K13" s="62"/>
      <c r="L13" s="21"/>
    </row>
    <row r="14" spans="1:15" ht="48.75" customHeight="1" x14ac:dyDescent="0.25">
      <c r="A14" s="51" t="s">
        <v>103</v>
      </c>
      <c r="B14" s="63" t="s">
        <v>104</v>
      </c>
      <c r="C14" s="107" t="s">
        <v>306</v>
      </c>
      <c r="D14" s="111" t="s">
        <v>105</v>
      </c>
      <c r="E14" s="65" t="s">
        <v>38</v>
      </c>
      <c r="F14" s="60"/>
      <c r="G14" s="45">
        <v>43831</v>
      </c>
      <c r="H14" s="45">
        <v>44196</v>
      </c>
      <c r="I14" s="42" t="s">
        <v>286</v>
      </c>
      <c r="J14" s="61"/>
      <c r="K14" s="62"/>
      <c r="L14" s="21"/>
    </row>
    <row r="15" spans="1:15" x14ac:dyDescent="0.25">
      <c r="K15" s="106"/>
    </row>
  </sheetData>
  <autoFilter ref="A5:L5">
    <filterColumn colId="1" showButton="0"/>
  </autoFilter>
  <mergeCells count="11">
    <mergeCell ref="A12:A13"/>
    <mergeCell ref="A10:A11"/>
    <mergeCell ref="A1:L1"/>
    <mergeCell ref="A2:L2"/>
    <mergeCell ref="A3:L3"/>
    <mergeCell ref="A4:L4"/>
    <mergeCell ref="B5:C5"/>
    <mergeCell ref="C8:C9"/>
    <mergeCell ref="A7:A9"/>
    <mergeCell ref="B8:B9"/>
    <mergeCell ref="I8:I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zoomScale="77" zoomScaleNormal="77" workbookViewId="0">
      <pane xSplit="6" ySplit="5" topLeftCell="G6" activePane="bottomRight" state="frozen"/>
      <selection pane="topRight" activeCell="G1" sqref="G1"/>
      <selection pane="bottomLeft" activeCell="A6" sqref="A6"/>
      <selection pane="bottomRight" activeCell="J16" sqref="J16"/>
    </sheetView>
  </sheetViews>
  <sheetFormatPr baseColWidth="10" defaultRowHeight="15" x14ac:dyDescent="0.25"/>
  <cols>
    <col min="1" max="1" width="24.140625" customWidth="1"/>
    <col min="2" max="2" width="5.140625" customWidth="1"/>
    <col min="3" max="3" width="48.5703125" customWidth="1"/>
    <col min="4" max="4" width="36.7109375" customWidth="1"/>
    <col min="5" max="5" width="33.5703125" customWidth="1"/>
    <col min="6" max="6" width="29.7109375" customWidth="1"/>
    <col min="7" max="7" width="14.140625" customWidth="1"/>
    <col min="8" max="8" width="12" customWidth="1"/>
    <col min="9" max="9" width="35.5703125" customWidth="1"/>
    <col min="10" max="10" width="49.28515625" customWidth="1"/>
    <col min="11" max="11" width="15.7109375" customWidth="1"/>
    <col min="12" max="12" width="47.85546875" customWidth="1"/>
    <col min="13" max="13" width="21.140625" customWidth="1"/>
  </cols>
  <sheetData>
    <row r="1" spans="1:14" x14ac:dyDescent="0.25">
      <c r="A1" s="160" t="s">
        <v>5</v>
      </c>
      <c r="B1" s="160"/>
      <c r="C1" s="160"/>
      <c r="D1" s="160"/>
      <c r="E1" s="160"/>
      <c r="F1" s="160"/>
      <c r="G1" s="160"/>
      <c r="H1" s="160"/>
      <c r="I1" s="160"/>
      <c r="J1" s="160"/>
      <c r="K1" s="160"/>
      <c r="L1" s="160"/>
    </row>
    <row r="2" spans="1:14" x14ac:dyDescent="0.25">
      <c r="A2" s="150" t="s">
        <v>66</v>
      </c>
      <c r="B2" s="150"/>
      <c r="C2" s="150"/>
      <c r="D2" s="150"/>
      <c r="E2" s="150"/>
      <c r="F2" s="150"/>
      <c r="G2" s="150"/>
      <c r="H2" s="150"/>
      <c r="I2" s="150"/>
      <c r="J2" s="150"/>
      <c r="K2" s="150"/>
      <c r="L2" s="150"/>
    </row>
    <row r="3" spans="1:14" x14ac:dyDescent="0.25">
      <c r="A3" s="160" t="s">
        <v>36</v>
      </c>
      <c r="B3" s="160"/>
      <c r="C3" s="160"/>
      <c r="D3" s="160"/>
      <c r="E3" s="160"/>
      <c r="F3" s="160"/>
      <c r="G3" s="160"/>
      <c r="H3" s="160"/>
      <c r="I3" s="160"/>
      <c r="J3" s="160"/>
      <c r="K3" s="160"/>
      <c r="L3" s="160"/>
    </row>
    <row r="4" spans="1:14" x14ac:dyDescent="0.25">
      <c r="A4" s="160"/>
      <c r="B4" s="160"/>
      <c r="C4" s="160"/>
      <c r="D4" s="160"/>
      <c r="E4" s="160"/>
      <c r="F4" s="160"/>
      <c r="G4" s="160"/>
      <c r="H4" s="160"/>
      <c r="I4" s="160"/>
      <c r="J4" s="160"/>
      <c r="K4" s="160"/>
      <c r="L4" s="160"/>
    </row>
    <row r="5" spans="1:14" ht="45" x14ac:dyDescent="0.25">
      <c r="A5" s="9" t="s">
        <v>0</v>
      </c>
      <c r="B5" s="149" t="s">
        <v>3</v>
      </c>
      <c r="C5" s="149"/>
      <c r="D5" s="9" t="s">
        <v>1</v>
      </c>
      <c r="E5" s="9" t="s">
        <v>2</v>
      </c>
      <c r="F5" s="9" t="s">
        <v>23</v>
      </c>
      <c r="G5" s="9" t="s">
        <v>26</v>
      </c>
      <c r="H5" s="9" t="s">
        <v>27</v>
      </c>
      <c r="I5" s="9" t="s">
        <v>20</v>
      </c>
      <c r="J5" s="6" t="s">
        <v>33</v>
      </c>
      <c r="K5" s="9" t="s">
        <v>37</v>
      </c>
      <c r="L5" s="9" t="s">
        <v>21</v>
      </c>
    </row>
    <row r="6" spans="1:14" ht="69" customHeight="1" x14ac:dyDescent="0.25">
      <c r="A6" s="16" t="s">
        <v>34</v>
      </c>
      <c r="B6" s="116" t="s">
        <v>31</v>
      </c>
      <c r="C6" s="119" t="s">
        <v>307</v>
      </c>
      <c r="D6" s="117" t="s">
        <v>112</v>
      </c>
      <c r="E6" s="68" t="s">
        <v>24</v>
      </c>
      <c r="F6" s="60" t="s">
        <v>41</v>
      </c>
      <c r="G6" s="67">
        <v>43831</v>
      </c>
      <c r="H6" s="67">
        <v>44196</v>
      </c>
      <c r="I6" s="49" t="s">
        <v>106</v>
      </c>
      <c r="J6" s="22"/>
      <c r="K6" s="32"/>
      <c r="L6" s="25"/>
      <c r="M6" s="34"/>
    </row>
    <row r="7" spans="1:14" ht="69" customHeight="1" x14ac:dyDescent="0.25">
      <c r="A7" s="66" t="s">
        <v>107</v>
      </c>
      <c r="B7" s="116" t="s">
        <v>30</v>
      </c>
      <c r="C7" s="21" t="s">
        <v>108</v>
      </c>
      <c r="D7" s="117" t="s">
        <v>111</v>
      </c>
      <c r="E7" s="68" t="s">
        <v>24</v>
      </c>
      <c r="F7" s="60" t="s">
        <v>39</v>
      </c>
      <c r="G7" s="67">
        <v>43831</v>
      </c>
      <c r="H7" s="67">
        <v>44196</v>
      </c>
      <c r="I7" s="42" t="s">
        <v>109</v>
      </c>
      <c r="J7" s="22"/>
      <c r="K7" s="32"/>
      <c r="L7" s="25"/>
      <c r="M7" s="34"/>
    </row>
    <row r="8" spans="1:14" ht="69" customHeight="1" x14ac:dyDescent="0.25">
      <c r="A8" s="172" t="s">
        <v>110</v>
      </c>
      <c r="B8" s="174" t="s">
        <v>57</v>
      </c>
      <c r="C8" s="122" t="s">
        <v>311</v>
      </c>
      <c r="D8" s="121" t="s">
        <v>314</v>
      </c>
      <c r="E8" s="11" t="s">
        <v>308</v>
      </c>
      <c r="F8" s="11"/>
      <c r="G8" s="67">
        <v>43831</v>
      </c>
      <c r="H8" s="67">
        <v>44196</v>
      </c>
      <c r="I8" s="122" t="s">
        <v>313</v>
      </c>
      <c r="J8" s="22"/>
      <c r="K8" s="32"/>
      <c r="L8" s="25"/>
      <c r="M8" s="34"/>
    </row>
    <row r="9" spans="1:14" ht="69" customHeight="1" x14ac:dyDescent="0.25">
      <c r="A9" s="173"/>
      <c r="B9" s="175"/>
      <c r="C9" s="120" t="s">
        <v>310</v>
      </c>
      <c r="D9" s="121" t="s">
        <v>315</v>
      </c>
      <c r="E9" s="11" t="s">
        <v>287</v>
      </c>
      <c r="F9" s="11"/>
      <c r="G9" s="67">
        <v>43831</v>
      </c>
      <c r="H9" s="67">
        <v>44196</v>
      </c>
      <c r="I9" s="122" t="s">
        <v>312</v>
      </c>
      <c r="J9" s="22"/>
      <c r="K9" s="32"/>
      <c r="L9" s="25"/>
      <c r="M9" s="34"/>
    </row>
    <row r="10" spans="1:14" ht="65.25" customHeight="1" x14ac:dyDescent="0.25">
      <c r="A10" s="15" t="s">
        <v>283</v>
      </c>
      <c r="B10" s="8" t="s">
        <v>64</v>
      </c>
      <c r="C10" s="118" t="s">
        <v>309</v>
      </c>
      <c r="D10" s="49" t="s">
        <v>25</v>
      </c>
      <c r="E10" s="68" t="s">
        <v>39</v>
      </c>
      <c r="F10" s="10"/>
      <c r="G10" s="67">
        <v>43831</v>
      </c>
      <c r="H10" s="67">
        <v>44196</v>
      </c>
      <c r="I10" s="49" t="s">
        <v>25</v>
      </c>
      <c r="J10" s="23"/>
      <c r="K10" s="32"/>
      <c r="L10" s="21"/>
      <c r="M10" s="35"/>
      <c r="N10" s="7"/>
    </row>
    <row r="11" spans="1:14" x14ac:dyDescent="0.25">
      <c r="K11" s="105"/>
    </row>
  </sheetData>
  <mergeCells count="7">
    <mergeCell ref="A8:A9"/>
    <mergeCell ref="B8:B9"/>
    <mergeCell ref="A1:L1"/>
    <mergeCell ref="B5:C5"/>
    <mergeCell ref="A4:L4"/>
    <mergeCell ref="A3:L3"/>
    <mergeCell ref="A2:L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zoomScale="76" zoomScaleNormal="76" workbookViewId="0">
      <pane xSplit="6" ySplit="5" topLeftCell="G6" activePane="bottomRight" state="frozen"/>
      <selection pane="topRight" activeCell="G1" sqref="G1"/>
      <selection pane="bottomLeft" activeCell="A6" sqref="A6"/>
      <selection pane="bottomRight" activeCell="F29" sqref="F29"/>
    </sheetView>
  </sheetViews>
  <sheetFormatPr baseColWidth="10" defaultRowHeight="15" x14ac:dyDescent="0.25"/>
  <cols>
    <col min="1" max="1" width="24.140625" customWidth="1"/>
    <col min="2" max="2" width="5.140625" customWidth="1"/>
    <col min="3" max="3" width="48.5703125" customWidth="1"/>
    <col min="4" max="4" width="36.7109375" customWidth="1"/>
    <col min="5" max="5" width="33.5703125" customWidth="1"/>
    <col min="6" max="6" width="29.7109375" customWidth="1"/>
    <col min="7" max="7" width="14.140625" customWidth="1"/>
    <col min="8" max="8" width="12" customWidth="1"/>
    <col min="9" max="9" width="35.5703125" customWidth="1"/>
    <col min="10" max="10" width="49.28515625" customWidth="1"/>
    <col min="11" max="11" width="15.7109375" customWidth="1"/>
    <col min="12" max="12" width="47.85546875" customWidth="1"/>
    <col min="13" max="13" width="21.140625" customWidth="1"/>
  </cols>
  <sheetData>
    <row r="1" spans="1:13" x14ac:dyDescent="0.25">
      <c r="A1" s="160" t="s">
        <v>5</v>
      </c>
      <c r="B1" s="160"/>
      <c r="C1" s="160"/>
      <c r="D1" s="160"/>
      <c r="E1" s="160"/>
      <c r="F1" s="160"/>
      <c r="G1" s="160"/>
      <c r="H1" s="160"/>
      <c r="I1" s="160"/>
      <c r="J1" s="160"/>
      <c r="K1" s="160"/>
      <c r="L1" s="160"/>
    </row>
    <row r="2" spans="1:13" x14ac:dyDescent="0.25">
      <c r="A2" s="150" t="s">
        <v>66</v>
      </c>
      <c r="B2" s="150"/>
      <c r="C2" s="150"/>
      <c r="D2" s="150"/>
      <c r="E2" s="150"/>
      <c r="F2" s="150"/>
      <c r="G2" s="150"/>
      <c r="H2" s="150"/>
      <c r="I2" s="150"/>
      <c r="J2" s="150"/>
      <c r="K2" s="150"/>
      <c r="L2" s="150"/>
    </row>
    <row r="3" spans="1:13" x14ac:dyDescent="0.25">
      <c r="A3" s="160" t="s">
        <v>316</v>
      </c>
      <c r="B3" s="160"/>
      <c r="C3" s="160"/>
      <c r="D3" s="160"/>
      <c r="E3" s="160"/>
      <c r="F3" s="160"/>
      <c r="G3" s="160"/>
      <c r="H3" s="160"/>
      <c r="I3" s="160"/>
      <c r="J3" s="160"/>
      <c r="K3" s="160"/>
      <c r="L3" s="160"/>
    </row>
    <row r="4" spans="1:13" x14ac:dyDescent="0.25">
      <c r="A4" s="160"/>
      <c r="B4" s="160"/>
      <c r="C4" s="160"/>
      <c r="D4" s="160"/>
      <c r="E4" s="160"/>
      <c r="F4" s="160"/>
      <c r="G4" s="160"/>
      <c r="H4" s="160"/>
      <c r="I4" s="160"/>
      <c r="J4" s="160"/>
      <c r="K4" s="160"/>
      <c r="L4" s="160"/>
    </row>
    <row r="5" spans="1:13" ht="45" x14ac:dyDescent="0.25">
      <c r="A5" s="123" t="s">
        <v>0</v>
      </c>
      <c r="B5" s="149" t="s">
        <v>3</v>
      </c>
      <c r="C5" s="149"/>
      <c r="D5" s="123" t="s">
        <v>1</v>
      </c>
      <c r="E5" s="123" t="s">
        <v>2</v>
      </c>
      <c r="F5" s="123" t="s">
        <v>23</v>
      </c>
      <c r="G5" s="123" t="s">
        <v>26</v>
      </c>
      <c r="H5" s="123" t="s">
        <v>27</v>
      </c>
      <c r="I5" s="123" t="s">
        <v>20</v>
      </c>
      <c r="J5" s="6" t="s">
        <v>33</v>
      </c>
      <c r="K5" s="123" t="s">
        <v>37</v>
      </c>
      <c r="L5" s="123" t="s">
        <v>21</v>
      </c>
    </row>
    <row r="6" spans="1:13" ht="69" customHeight="1" x14ac:dyDescent="0.25">
      <c r="A6" s="176" t="s">
        <v>317</v>
      </c>
      <c r="B6" s="116" t="s">
        <v>31</v>
      </c>
      <c r="C6" s="124" t="s">
        <v>318</v>
      </c>
      <c r="D6" s="117" t="s">
        <v>320</v>
      </c>
      <c r="E6" s="125" t="s">
        <v>324</v>
      </c>
      <c r="F6" s="60"/>
      <c r="G6" s="67">
        <v>43847</v>
      </c>
      <c r="H6" s="67">
        <v>44196</v>
      </c>
      <c r="I6" s="42" t="s">
        <v>321</v>
      </c>
      <c r="J6" s="22"/>
      <c r="K6" s="32"/>
      <c r="L6" s="25"/>
      <c r="M6" s="34"/>
    </row>
    <row r="7" spans="1:13" ht="69" customHeight="1" x14ac:dyDescent="0.25">
      <c r="A7" s="177"/>
      <c r="B7" s="116" t="s">
        <v>30</v>
      </c>
      <c r="C7" s="124" t="s">
        <v>319</v>
      </c>
      <c r="D7" s="117" t="s">
        <v>323</v>
      </c>
      <c r="E7" s="125" t="s">
        <v>324</v>
      </c>
      <c r="F7" s="60"/>
      <c r="G7" s="67">
        <v>43847</v>
      </c>
      <c r="H7" s="67">
        <v>44196</v>
      </c>
      <c r="I7" s="42" t="s">
        <v>322</v>
      </c>
      <c r="J7" s="22"/>
      <c r="K7" s="32"/>
      <c r="L7" s="25"/>
      <c r="M7" s="34"/>
    </row>
    <row r="8" spans="1:13" x14ac:dyDescent="0.25">
      <c r="K8" s="105"/>
    </row>
  </sheetData>
  <mergeCells count="6">
    <mergeCell ref="A6:A7"/>
    <mergeCell ref="A1:L1"/>
    <mergeCell ref="A2:L2"/>
    <mergeCell ref="A3:L3"/>
    <mergeCell ref="A4:L4"/>
    <mergeCell ref="B5:C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A37677892FD1424A8C972F048E6CD27E" ma:contentTypeVersion="0" ma:contentTypeDescription="Crear nuevo documento." ma:contentTypeScope="" ma:versionID="52fdd585bc3d667a9e5f1b6215bf8cb5">
  <xsd:schema xmlns:xsd="http://www.w3.org/2001/XMLSchema" xmlns:xs="http://www.w3.org/2001/XMLSchema" xmlns:p="http://schemas.microsoft.com/office/2006/metadata/properties" targetNamespace="http://schemas.microsoft.com/office/2006/metadata/properties" ma:root="true" ma:fieldsID="e003a7f0c3253a501f94ede70caf17e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3BA19E-3256-46F1-A51F-6751283DDCE1}"/>
</file>

<file path=customXml/itemProps2.xml><?xml version="1.0" encoding="utf-8"?>
<ds:datastoreItem xmlns:ds="http://schemas.openxmlformats.org/officeDocument/2006/customXml" ds:itemID="{6D00F37D-19A2-43A6-B7CE-E1D601557E27}"/>
</file>

<file path=customXml/itemProps3.xml><?xml version="1.0" encoding="utf-8"?>
<ds:datastoreItem xmlns:ds="http://schemas.openxmlformats.org/officeDocument/2006/customXml" ds:itemID="{1BDDDF81-3925-436E-9D21-57190A80AC28}"/>
</file>

<file path=customXml/itemProps4.xml><?xml version="1.0" encoding="utf-8"?>
<ds:datastoreItem xmlns:ds="http://schemas.openxmlformats.org/officeDocument/2006/customXml" ds:itemID="{D18688AC-8E88-4D5B-8839-CEDCC4F2822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Mapa de riesgos Corrupción</vt:lpstr>
      <vt:lpstr>1.Gestión  riesgo de corrupción</vt:lpstr>
      <vt:lpstr>2. Racionalización de Trámites</vt:lpstr>
      <vt:lpstr>3. Rendición de Cuentas</vt:lpstr>
      <vt:lpstr>4. Mec para Mej la Ate al Ciud</vt:lpstr>
      <vt:lpstr>5. Transparenciaacceso a la inf</vt:lpstr>
      <vt:lpstr>6. Iniciativas Adicionales</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Anticorrupción de Atención al Ciudadano _ PAAC 2019 1</dc:title>
  <dc:creator>Microsoft</dc:creator>
  <cp:lastModifiedBy>Elizabeth Posada Acevedo</cp:lastModifiedBy>
  <cp:lastPrinted>2017-11-09T20:41:33Z</cp:lastPrinted>
  <dcterms:created xsi:type="dcterms:W3CDTF">2017-03-28T05:58:50Z</dcterms:created>
  <dcterms:modified xsi:type="dcterms:W3CDTF">2020-01-23T13:33:24Z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0x010100A37677892FD1424A8C972F048E6CD27E</vt:lpwstr>
  </property>
  <property fmtid="{D5CDD505-2E9C-101B-9397-08002B2CF9AE}" pid="3" name="PublishingExpirationDate">
    <vt:lpwstr/>
  </property>
  <property fmtid="{D5CDD505-2E9C-101B-9397-08002B2CF9AE}" pid="4" name="PublishingStartDate">
    <vt:lpwstr/>
  </property>
</Properties>
</file>